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15" activeTab="0"/>
  </bookViews>
  <sheets>
    <sheet name="Task 1" sheetId="1" r:id="rId1"/>
    <sheet name="Task 2" sheetId="2" r:id="rId2"/>
    <sheet name="Task 3" sheetId="3" r:id="rId3"/>
    <sheet name="Task 4" sheetId="4" r:id="rId4"/>
    <sheet name="Task 5" sheetId="5" r:id="rId5"/>
    <sheet name="Task 6" sheetId="6" r:id="rId6"/>
    <sheet name="Composite Results" sheetId="7" r:id="rId7"/>
  </sheets>
  <definedNames>
    <definedName name="_xlnm.Print_Area" localSheetId="6">'Composite Results'!$B$1:$H$24</definedName>
    <definedName name="_xlnm.Print_Area" localSheetId="0">'Task 1'!$B$1:$H$44</definedName>
    <definedName name="_xlnm.Print_Area" localSheetId="1">'Task 2'!$B$1:$H$44</definedName>
    <definedName name="_xlnm.Print_Area" localSheetId="2">'Task 3'!$B$1:$H$44</definedName>
    <definedName name="_xlnm.Print_Area" localSheetId="3">'Task 4'!$B$1:$H$44</definedName>
    <definedName name="_xlnm.Print_Area" localSheetId="4">'Task 5'!$B$1:$H$44</definedName>
    <definedName name="_xlnm.Print_Area" localSheetId="5">'Task 6'!$B$1:$H$44</definedName>
  </definedNames>
  <calcPr fullCalcOnLoad="1"/>
</workbook>
</file>

<file path=xl/sharedStrings.xml><?xml version="1.0" encoding="utf-8"?>
<sst xmlns="http://schemas.openxmlformats.org/spreadsheetml/2006/main" count="270" uniqueCount="55">
  <si>
    <t>Test Date 
(MM/DD/YYYY)</t>
  </si>
  <si>
    <t>Start Time
(HH:MM AM/PM)</t>
  </si>
  <si>
    <t>10:30AM</t>
  </si>
  <si>
    <t>8:00AM</t>
  </si>
  <si>
    <t>ENERGY STAR Usability Data Sheet - Task 1</t>
  </si>
  <si>
    <t>Task Compliance:</t>
  </si>
  <si>
    <t>s
(0 or 1)</t>
  </si>
  <si>
    <t>Test Laboratory:</t>
  </si>
  <si>
    <t>DUT Manufacturer:</t>
  </si>
  <si>
    <t>DUT Model:</t>
  </si>
  <si>
    <t>DUT s/n:</t>
  </si>
  <si>
    <t>DUT Firmware ID:</t>
  </si>
  <si>
    <t>DUT Rev:</t>
  </si>
  <si>
    <t>ENERGY STAR Usability Data Sheet - Task 2</t>
  </si>
  <si>
    <t>Set Date &amp; Time</t>
  </si>
  <si>
    <t>Turn on Heat</t>
  </si>
  <si>
    <t>ENERGY STAR Usability Data Sheet - Task 3</t>
  </si>
  <si>
    <t>Identify Room Temp &amp; Setpoint</t>
  </si>
  <si>
    <t>9:00AM</t>
  </si>
  <si>
    <t>10:00AM</t>
  </si>
  <si>
    <t>11:00AM</t>
  </si>
  <si>
    <t>8:30AM</t>
  </si>
  <si>
    <t>9:30AM</t>
  </si>
  <si>
    <t>Activate &amp; Cancel Away Mode</t>
  </si>
  <si>
    <t>ENERGY STAR Usability Data Sheet - Task 5</t>
  </si>
  <si>
    <t>ENERGY STAR Usability Data Sheet - Task 4</t>
  </si>
  <si>
    <t>Modify Program Schedule</t>
  </si>
  <si>
    <t>11:30AM</t>
  </si>
  <si>
    <t>ENERGY STAR Usability Data Sheet - Task 6</t>
  </si>
  <si>
    <t>Identify Energy Rate Tier</t>
  </si>
  <si>
    <t>ENERGY STAR Usability Data Sheet - Composite Results</t>
  </si>
  <si>
    <t>Task No</t>
  </si>
  <si>
    <t>Test Date(s):</t>
  </si>
  <si>
    <t>Ambient Noise:</t>
  </si>
  <si>
    <t>Relative Humidity:</t>
  </si>
  <si>
    <t>Ambient Temperature:</t>
  </si>
  <si>
    <t>Usability Panelist No.</t>
  </si>
  <si>
    <t>Usability Compliance:</t>
  </si>
  <si>
    <r>
      <t xml:space="preserve">If </t>
    </r>
    <r>
      <rPr>
        <b/>
        <i/>
        <sz val="11"/>
        <color indexed="8"/>
        <rFont val="Arial"/>
        <family val="2"/>
      </rPr>
      <t>t</t>
    </r>
    <r>
      <rPr>
        <b/>
        <i/>
        <vertAlign val="subscript"/>
        <sz val="11"/>
        <color indexed="8"/>
        <rFont val="Arial"/>
        <family val="2"/>
      </rPr>
      <t>4</t>
    </r>
    <r>
      <rPr>
        <b/>
        <sz val="11"/>
        <color indexed="8"/>
        <rFont val="Arial"/>
        <family val="2"/>
      </rPr>
      <t xml:space="preserve"> ≥ 90 s, or task is completed erroneously; enter s = 0</t>
    </r>
  </si>
  <si>
    <r>
      <t xml:space="preserve"> t</t>
    </r>
    <r>
      <rPr>
        <i/>
        <vertAlign val="subscript"/>
        <sz val="11"/>
        <color indexed="8"/>
        <rFont val="Arial"/>
        <family val="2"/>
      </rPr>
      <t xml:space="preserve">2 
</t>
    </r>
    <r>
      <rPr>
        <sz val="11"/>
        <color indexed="8"/>
        <rFont val="Arial"/>
        <family val="2"/>
      </rPr>
      <t>(s)</t>
    </r>
  </si>
  <si>
    <r>
      <rPr>
        <i/>
        <sz val="11"/>
        <color indexed="8"/>
        <rFont val="Arial"/>
        <family val="2"/>
      </rPr>
      <t>M</t>
    </r>
    <r>
      <rPr>
        <i/>
        <vertAlign val="subscript"/>
        <sz val="11"/>
        <color indexed="8"/>
        <rFont val="Arial"/>
        <family val="2"/>
      </rPr>
      <t>2</t>
    </r>
    <r>
      <rPr>
        <vertAlign val="subscript"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(0 - 100)</t>
    </r>
  </si>
  <si>
    <r>
      <t>M</t>
    </r>
    <r>
      <rPr>
        <i/>
        <vertAlign val="subscript"/>
        <sz val="11"/>
        <color indexed="8"/>
        <rFont val="Arial"/>
        <family val="2"/>
      </rPr>
      <t>4</t>
    </r>
    <r>
      <rPr>
        <i/>
        <sz val="11"/>
        <color indexed="8"/>
        <rFont val="Arial"/>
        <family val="2"/>
      </rPr>
      <t>(avg)</t>
    </r>
    <r>
      <rPr>
        <i/>
        <vertAlign val="subscript"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=</t>
    </r>
  </si>
  <si>
    <r>
      <t xml:space="preserve">If </t>
    </r>
    <r>
      <rPr>
        <b/>
        <i/>
        <sz val="11"/>
        <color indexed="8"/>
        <rFont val="Arial"/>
        <family val="2"/>
      </rPr>
      <t>t</t>
    </r>
    <r>
      <rPr>
        <b/>
        <i/>
        <vertAlign val="sub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≥ 300 s, or task is completed erroneously; enter s = 0</t>
    </r>
  </si>
  <si>
    <r>
      <t>M</t>
    </r>
    <r>
      <rPr>
        <i/>
        <vertAlign val="subscript"/>
        <sz val="11"/>
        <color indexed="8"/>
        <rFont val="Arial"/>
        <family val="2"/>
      </rPr>
      <t>1</t>
    </r>
    <r>
      <rPr>
        <i/>
        <sz val="11"/>
        <color indexed="8"/>
        <rFont val="Arial"/>
        <family val="2"/>
      </rPr>
      <t>(avg)</t>
    </r>
    <r>
      <rPr>
        <i/>
        <vertAlign val="subscript"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=</t>
    </r>
  </si>
  <si>
    <r>
      <t xml:space="preserve">If </t>
    </r>
    <r>
      <rPr>
        <b/>
        <i/>
        <sz val="11"/>
        <color indexed="8"/>
        <rFont val="Arial"/>
        <family val="2"/>
      </rPr>
      <t>t</t>
    </r>
    <r>
      <rPr>
        <b/>
        <i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≥ 60 s, or task is completed erroneously; enter s = 0</t>
    </r>
  </si>
  <si>
    <r>
      <t>M</t>
    </r>
    <r>
      <rPr>
        <i/>
        <vertAlign val="subscript"/>
        <sz val="11"/>
        <color indexed="8"/>
        <rFont val="Arial"/>
        <family val="2"/>
      </rPr>
      <t>2</t>
    </r>
    <r>
      <rPr>
        <i/>
        <sz val="11"/>
        <color indexed="8"/>
        <rFont val="Arial"/>
        <family val="2"/>
      </rPr>
      <t>(avg)</t>
    </r>
    <r>
      <rPr>
        <i/>
        <vertAlign val="subscript"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=</t>
    </r>
  </si>
  <si>
    <r>
      <t xml:space="preserve">If </t>
    </r>
    <r>
      <rPr>
        <b/>
        <i/>
        <sz val="11"/>
        <color indexed="8"/>
        <rFont val="Arial"/>
        <family val="2"/>
      </rPr>
      <t>t</t>
    </r>
    <r>
      <rPr>
        <b/>
        <i/>
        <vertAlign val="sub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≥ 30 s, or task is completed erroneously; enter s = 0</t>
    </r>
  </si>
  <si>
    <r>
      <t>M</t>
    </r>
    <r>
      <rPr>
        <i/>
        <vertAlign val="subscript"/>
        <sz val="11"/>
        <color indexed="8"/>
        <rFont val="Arial"/>
        <family val="2"/>
      </rPr>
      <t>3</t>
    </r>
    <r>
      <rPr>
        <i/>
        <sz val="11"/>
        <color indexed="8"/>
        <rFont val="Arial"/>
        <family val="2"/>
      </rPr>
      <t>(avg)</t>
    </r>
    <r>
      <rPr>
        <i/>
        <vertAlign val="subscript"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=</t>
    </r>
  </si>
  <si>
    <r>
      <t xml:space="preserve">If </t>
    </r>
    <r>
      <rPr>
        <b/>
        <i/>
        <sz val="11"/>
        <color indexed="8"/>
        <rFont val="Arial"/>
        <family val="2"/>
      </rPr>
      <t>t</t>
    </r>
    <r>
      <rPr>
        <b/>
        <i/>
        <vertAlign val="subscript"/>
        <sz val="11"/>
        <color indexed="8"/>
        <rFont val="Arial"/>
        <family val="2"/>
      </rPr>
      <t>5</t>
    </r>
    <r>
      <rPr>
        <b/>
        <sz val="11"/>
        <color indexed="8"/>
        <rFont val="Arial"/>
        <family val="2"/>
      </rPr>
      <t xml:space="preserve"> ≥ 360 s, or task is completed erroneously; enter s = 0</t>
    </r>
  </si>
  <si>
    <r>
      <t>M</t>
    </r>
    <r>
      <rPr>
        <i/>
        <vertAlign val="subscript"/>
        <sz val="11"/>
        <color indexed="8"/>
        <rFont val="Arial"/>
        <family val="2"/>
      </rPr>
      <t>5</t>
    </r>
    <r>
      <rPr>
        <i/>
        <sz val="11"/>
        <color indexed="8"/>
        <rFont val="Arial"/>
        <family val="2"/>
      </rPr>
      <t>(avg)</t>
    </r>
    <r>
      <rPr>
        <i/>
        <vertAlign val="subscript"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=</t>
    </r>
  </si>
  <si>
    <r>
      <t xml:space="preserve">If </t>
    </r>
    <r>
      <rPr>
        <b/>
        <i/>
        <sz val="11"/>
        <color indexed="8"/>
        <rFont val="Arial"/>
        <family val="2"/>
      </rPr>
      <t>t</t>
    </r>
    <r>
      <rPr>
        <b/>
        <i/>
        <vertAlign val="subscript"/>
        <sz val="11"/>
        <color indexed="8"/>
        <rFont val="Arial"/>
        <family val="2"/>
      </rPr>
      <t>5</t>
    </r>
    <r>
      <rPr>
        <b/>
        <sz val="11"/>
        <color indexed="8"/>
        <rFont val="Arial"/>
        <family val="2"/>
      </rPr>
      <t xml:space="preserve"> ≥ 30 s, or task is completed erroneously; enter s = 0</t>
    </r>
  </si>
  <si>
    <r>
      <t>M</t>
    </r>
    <r>
      <rPr>
        <i/>
        <vertAlign val="subscript"/>
        <sz val="11"/>
        <color indexed="8"/>
        <rFont val="Arial"/>
        <family val="2"/>
      </rPr>
      <t>6</t>
    </r>
    <r>
      <rPr>
        <i/>
        <sz val="11"/>
        <color indexed="8"/>
        <rFont val="Arial"/>
        <family val="2"/>
      </rPr>
      <t>(avg)</t>
    </r>
    <r>
      <rPr>
        <i/>
        <vertAlign val="subscript"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=</t>
    </r>
  </si>
  <si>
    <r>
      <rPr>
        <i/>
        <sz val="11"/>
        <color indexed="8"/>
        <rFont val="Arial"/>
        <family val="2"/>
      </rPr>
      <t>M</t>
    </r>
    <r>
      <rPr>
        <i/>
        <vertAlign val="subscript"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 xml:space="preserve">avg) </t>
    </r>
  </si>
  <si>
    <r>
      <t>M</t>
    </r>
    <r>
      <rPr>
        <i/>
        <vertAlign val="subscript"/>
        <sz val="11"/>
        <color indexed="8"/>
        <rFont val="Arial"/>
        <family val="2"/>
      </rPr>
      <t xml:space="preserve">c </t>
    </r>
    <r>
      <rPr>
        <i/>
        <sz val="11"/>
        <color indexed="8"/>
        <rFont val="Arial"/>
        <family val="2"/>
      </rPr>
      <t>=</t>
    </r>
  </si>
  <si>
    <t>where: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</si>
</sst>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i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14" fontId="49" fillId="0" borderId="11" xfId="0" applyNumberFormat="1" applyFont="1" applyBorder="1" applyAlignment="1">
      <alignment horizontal="left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33" borderId="12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14" fontId="49" fillId="0" borderId="16" xfId="0" applyNumberFormat="1" applyFont="1" applyBorder="1" applyAlignment="1">
      <alignment horizontal="center"/>
    </xf>
    <xf numFmtId="170" fontId="49" fillId="0" borderId="16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71" fontId="49" fillId="0" borderId="17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14" fontId="49" fillId="0" borderId="19" xfId="0" applyNumberFormat="1" applyFont="1" applyBorder="1" applyAlignment="1">
      <alignment horizontal="center"/>
    </xf>
    <xf numFmtId="170" fontId="4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171" fontId="49" fillId="0" borderId="20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14" fontId="49" fillId="0" borderId="22" xfId="0" applyNumberFormat="1" applyFont="1" applyBorder="1" applyAlignment="1">
      <alignment horizontal="center"/>
    </xf>
    <xf numFmtId="170" fontId="49" fillId="0" borderId="22" xfId="0" applyNumberFormat="1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1" fontId="49" fillId="0" borderId="22" xfId="0" applyNumberFormat="1" applyFont="1" applyBorder="1" applyAlignment="1">
      <alignment horizontal="center"/>
    </xf>
    <xf numFmtId="171" fontId="49" fillId="0" borderId="23" xfId="0" applyNumberFormat="1" applyFont="1" applyBorder="1" applyAlignment="1">
      <alignment horizontal="center"/>
    </xf>
    <xf numFmtId="170" fontId="49" fillId="0" borderId="0" xfId="0" applyNumberFormat="1" applyFont="1" applyAlignment="1">
      <alignment horizontal="center"/>
    </xf>
    <xf numFmtId="0" fontId="49" fillId="34" borderId="0" xfId="0" applyFont="1" applyFill="1" applyAlignment="1">
      <alignment/>
    </xf>
    <xf numFmtId="0" fontId="51" fillId="34" borderId="0" xfId="0" applyFont="1" applyFill="1" applyAlignment="1">
      <alignment horizontal="right"/>
    </xf>
    <xf numFmtId="171" fontId="49" fillId="34" borderId="0" xfId="0" applyNumberFormat="1" applyFont="1" applyFill="1" applyAlignment="1">
      <alignment horizontal="left"/>
    </xf>
    <xf numFmtId="0" fontId="49" fillId="34" borderId="0" xfId="0" applyFont="1" applyFill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24" xfId="0" applyFont="1" applyBorder="1" applyAlignment="1">
      <alignment horizontal="center"/>
    </xf>
    <xf numFmtId="14" fontId="49" fillId="0" borderId="25" xfId="0" applyNumberFormat="1" applyFont="1" applyBorder="1" applyAlignment="1">
      <alignment horizontal="center"/>
    </xf>
    <xf numFmtId="170" fontId="49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1" fontId="49" fillId="0" borderId="25" xfId="0" applyNumberFormat="1" applyFont="1" applyBorder="1" applyAlignment="1">
      <alignment horizontal="center"/>
    </xf>
    <xf numFmtId="171" fontId="49" fillId="0" borderId="26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14" fontId="49" fillId="0" borderId="28" xfId="0" applyNumberFormat="1" applyFont="1" applyBorder="1" applyAlignment="1">
      <alignment horizontal="center"/>
    </xf>
    <xf numFmtId="170" fontId="49" fillId="0" borderId="28" xfId="0" applyNumberFormat="1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1" fontId="49" fillId="0" borderId="28" xfId="0" applyNumberFormat="1" applyFont="1" applyBorder="1" applyAlignment="1">
      <alignment horizontal="center"/>
    </xf>
    <xf numFmtId="171" fontId="49" fillId="0" borderId="29" xfId="0" applyNumberFormat="1" applyFont="1" applyBorder="1" applyAlignment="1">
      <alignment horizontal="center"/>
    </xf>
    <xf numFmtId="0" fontId="49" fillId="33" borderId="3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1" fontId="49" fillId="0" borderId="0" xfId="0" applyNumberFormat="1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51" fillId="34" borderId="0" xfId="0" applyFont="1" applyFill="1" applyAlignment="1">
      <alignment horizontal="right" wrapText="1"/>
    </xf>
    <xf numFmtId="170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19050</xdr:rowOff>
    </xdr:from>
    <xdr:to>
      <xdr:col>2</xdr:col>
      <xdr:colOff>1038225</xdr:colOff>
      <xdr:row>43</xdr:row>
      <xdr:rowOff>171450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8258175"/>
          <a:ext cx="1114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38</xdr:row>
      <xdr:rowOff>38100</xdr:rowOff>
    </xdr:from>
    <xdr:to>
      <xdr:col>2</xdr:col>
      <xdr:colOff>819150</xdr:colOff>
      <xdr:row>38</xdr:row>
      <xdr:rowOff>323850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74866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40</xdr:row>
      <xdr:rowOff>161925</xdr:rowOff>
    </xdr:from>
    <xdr:to>
      <xdr:col>2</xdr:col>
      <xdr:colOff>476250</xdr:colOff>
      <xdr:row>41</xdr:row>
      <xdr:rowOff>142875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78390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41</xdr:row>
      <xdr:rowOff>114300</xdr:rowOff>
    </xdr:from>
    <xdr:to>
      <xdr:col>3</xdr:col>
      <xdr:colOff>1019175</xdr:colOff>
      <xdr:row>42</xdr:row>
      <xdr:rowOff>76200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7972425"/>
          <a:ext cx="2171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42</xdr:row>
      <xdr:rowOff>66675</xdr:rowOff>
    </xdr:from>
    <xdr:to>
      <xdr:col>3</xdr:col>
      <xdr:colOff>200025</xdr:colOff>
      <xdr:row>43</xdr:row>
      <xdr:rowOff>28575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105775"/>
          <a:ext cx="1371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142875</xdr:rowOff>
    </xdr:from>
    <xdr:to>
      <xdr:col>7</xdr:col>
      <xdr:colOff>171450</xdr:colOff>
      <xdr:row>41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7820025"/>
          <a:ext cx="2400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41</xdr:row>
      <xdr:rowOff>85725</xdr:rowOff>
    </xdr:from>
    <xdr:to>
      <xdr:col>7</xdr:col>
      <xdr:colOff>38100</xdr:colOff>
      <xdr:row>42</xdr:row>
      <xdr:rowOff>57150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7943850"/>
          <a:ext cx="1952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942975</xdr:colOff>
      <xdr:row>41</xdr:row>
      <xdr:rowOff>0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70572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37</xdr:row>
      <xdr:rowOff>9525</xdr:rowOff>
    </xdr:from>
    <xdr:to>
      <xdr:col>4</xdr:col>
      <xdr:colOff>466725</xdr:colOff>
      <xdr:row>39</xdr:row>
      <xdr:rowOff>123825</xdr:rowOff>
    </xdr:to>
    <xdr:pic>
      <xdr:nvPicPr>
        <xdr:cNvPr id="9" name="Picture 2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305675"/>
          <a:ext cx="3028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685800</xdr:colOff>
      <xdr:row>36</xdr:row>
      <xdr:rowOff>285750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6934200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28575</xdr:rowOff>
    </xdr:from>
    <xdr:to>
      <xdr:col>6</xdr:col>
      <xdr:colOff>438150</xdr:colOff>
      <xdr:row>43</xdr:row>
      <xdr:rowOff>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8058150"/>
          <a:ext cx="2047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42</xdr:row>
      <xdr:rowOff>152400</xdr:rowOff>
    </xdr:from>
    <xdr:to>
      <xdr:col>5</xdr:col>
      <xdr:colOff>400050</xdr:colOff>
      <xdr:row>43</xdr:row>
      <xdr:rowOff>123825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7150" y="8181975"/>
          <a:ext cx="1085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28575</xdr:rowOff>
    </xdr:from>
    <xdr:to>
      <xdr:col>2</xdr:col>
      <xdr:colOff>962025</xdr:colOff>
      <xdr:row>43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8258175"/>
          <a:ext cx="1038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38</xdr:row>
      <xdr:rowOff>38100</xdr:rowOff>
    </xdr:from>
    <xdr:to>
      <xdr:col>2</xdr:col>
      <xdr:colOff>819150</xdr:colOff>
      <xdr:row>38</xdr:row>
      <xdr:rowOff>323850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74771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40</xdr:row>
      <xdr:rowOff>161925</xdr:rowOff>
    </xdr:from>
    <xdr:to>
      <xdr:col>2</xdr:col>
      <xdr:colOff>476250</xdr:colOff>
      <xdr:row>41</xdr:row>
      <xdr:rowOff>142875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782955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41</xdr:row>
      <xdr:rowOff>114300</xdr:rowOff>
    </xdr:from>
    <xdr:to>
      <xdr:col>3</xdr:col>
      <xdr:colOff>1019175</xdr:colOff>
      <xdr:row>42</xdr:row>
      <xdr:rowOff>76200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7962900"/>
          <a:ext cx="2171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42</xdr:row>
      <xdr:rowOff>66675</xdr:rowOff>
    </xdr:from>
    <xdr:to>
      <xdr:col>3</xdr:col>
      <xdr:colOff>200025</xdr:colOff>
      <xdr:row>43</xdr:row>
      <xdr:rowOff>28575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096250"/>
          <a:ext cx="1371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142875</xdr:rowOff>
    </xdr:from>
    <xdr:to>
      <xdr:col>7</xdr:col>
      <xdr:colOff>171450</xdr:colOff>
      <xdr:row>41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7810500"/>
          <a:ext cx="2409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41</xdr:row>
      <xdr:rowOff>85725</xdr:rowOff>
    </xdr:from>
    <xdr:to>
      <xdr:col>7</xdr:col>
      <xdr:colOff>38100</xdr:colOff>
      <xdr:row>42</xdr:row>
      <xdr:rowOff>57150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7934325"/>
          <a:ext cx="1962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942975</xdr:colOff>
      <xdr:row>41</xdr:row>
      <xdr:rowOff>0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696200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37</xdr:row>
      <xdr:rowOff>9525</xdr:rowOff>
    </xdr:from>
    <xdr:to>
      <xdr:col>4</xdr:col>
      <xdr:colOff>466725</xdr:colOff>
      <xdr:row>39</xdr:row>
      <xdr:rowOff>123825</xdr:rowOff>
    </xdr:to>
    <xdr:pic>
      <xdr:nvPicPr>
        <xdr:cNvPr id="9" name="Picture 2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296150"/>
          <a:ext cx="3028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685800</xdr:colOff>
      <xdr:row>36</xdr:row>
      <xdr:rowOff>285750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6924675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28575</xdr:rowOff>
    </xdr:from>
    <xdr:to>
      <xdr:col>6</xdr:col>
      <xdr:colOff>438150</xdr:colOff>
      <xdr:row>43</xdr:row>
      <xdr:rowOff>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8048625"/>
          <a:ext cx="2057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42</xdr:row>
      <xdr:rowOff>152400</xdr:rowOff>
    </xdr:from>
    <xdr:to>
      <xdr:col>5</xdr:col>
      <xdr:colOff>400050</xdr:colOff>
      <xdr:row>43</xdr:row>
      <xdr:rowOff>123825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7150" y="8172450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38100</xdr:rowOff>
    </xdr:from>
    <xdr:to>
      <xdr:col>2</xdr:col>
      <xdr:colOff>990600</xdr:colOff>
      <xdr:row>43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8277225"/>
          <a:ext cx="1066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38</xdr:row>
      <xdr:rowOff>38100</xdr:rowOff>
    </xdr:from>
    <xdr:to>
      <xdr:col>2</xdr:col>
      <xdr:colOff>819150</xdr:colOff>
      <xdr:row>38</xdr:row>
      <xdr:rowOff>323850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74866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40</xdr:row>
      <xdr:rowOff>161925</xdr:rowOff>
    </xdr:from>
    <xdr:to>
      <xdr:col>2</xdr:col>
      <xdr:colOff>476250</xdr:colOff>
      <xdr:row>41</xdr:row>
      <xdr:rowOff>142875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78390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41</xdr:row>
      <xdr:rowOff>114300</xdr:rowOff>
    </xdr:from>
    <xdr:to>
      <xdr:col>3</xdr:col>
      <xdr:colOff>1019175</xdr:colOff>
      <xdr:row>42</xdr:row>
      <xdr:rowOff>76200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7972425"/>
          <a:ext cx="2171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42</xdr:row>
      <xdr:rowOff>66675</xdr:rowOff>
    </xdr:from>
    <xdr:to>
      <xdr:col>3</xdr:col>
      <xdr:colOff>200025</xdr:colOff>
      <xdr:row>43</xdr:row>
      <xdr:rowOff>28575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105775"/>
          <a:ext cx="1371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142875</xdr:rowOff>
    </xdr:from>
    <xdr:to>
      <xdr:col>7</xdr:col>
      <xdr:colOff>171450</xdr:colOff>
      <xdr:row>41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7820025"/>
          <a:ext cx="2409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41</xdr:row>
      <xdr:rowOff>85725</xdr:rowOff>
    </xdr:from>
    <xdr:to>
      <xdr:col>7</xdr:col>
      <xdr:colOff>38100</xdr:colOff>
      <xdr:row>42</xdr:row>
      <xdr:rowOff>57150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7943850"/>
          <a:ext cx="1962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942975</xdr:colOff>
      <xdr:row>41</xdr:row>
      <xdr:rowOff>0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70572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37</xdr:row>
      <xdr:rowOff>9525</xdr:rowOff>
    </xdr:from>
    <xdr:to>
      <xdr:col>4</xdr:col>
      <xdr:colOff>466725</xdr:colOff>
      <xdr:row>39</xdr:row>
      <xdr:rowOff>123825</xdr:rowOff>
    </xdr:to>
    <xdr:pic>
      <xdr:nvPicPr>
        <xdr:cNvPr id="9" name="Picture 2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305675"/>
          <a:ext cx="3028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685800</xdr:colOff>
      <xdr:row>36</xdr:row>
      <xdr:rowOff>285750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6934200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28575</xdr:rowOff>
    </xdr:from>
    <xdr:to>
      <xdr:col>6</xdr:col>
      <xdr:colOff>438150</xdr:colOff>
      <xdr:row>43</xdr:row>
      <xdr:rowOff>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8058150"/>
          <a:ext cx="2057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42</xdr:row>
      <xdr:rowOff>152400</xdr:rowOff>
    </xdr:from>
    <xdr:to>
      <xdr:col>5</xdr:col>
      <xdr:colOff>400050</xdr:colOff>
      <xdr:row>43</xdr:row>
      <xdr:rowOff>123825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7150" y="8181975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19050</xdr:rowOff>
    </xdr:from>
    <xdr:to>
      <xdr:col>2</xdr:col>
      <xdr:colOff>962025</xdr:colOff>
      <xdr:row>43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8524875"/>
          <a:ext cx="1038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38</xdr:row>
      <xdr:rowOff>38100</xdr:rowOff>
    </xdr:from>
    <xdr:to>
      <xdr:col>2</xdr:col>
      <xdr:colOff>819150</xdr:colOff>
      <xdr:row>38</xdr:row>
      <xdr:rowOff>323850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77819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40</xdr:row>
      <xdr:rowOff>161925</xdr:rowOff>
    </xdr:from>
    <xdr:to>
      <xdr:col>2</xdr:col>
      <xdr:colOff>476250</xdr:colOff>
      <xdr:row>41</xdr:row>
      <xdr:rowOff>133350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1248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41</xdr:row>
      <xdr:rowOff>114300</xdr:rowOff>
    </xdr:from>
    <xdr:to>
      <xdr:col>3</xdr:col>
      <xdr:colOff>1019175</xdr:colOff>
      <xdr:row>42</xdr:row>
      <xdr:rowOff>76200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8258175"/>
          <a:ext cx="2171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42</xdr:row>
      <xdr:rowOff>66675</xdr:rowOff>
    </xdr:from>
    <xdr:to>
      <xdr:col>3</xdr:col>
      <xdr:colOff>200025</xdr:colOff>
      <xdr:row>43</xdr:row>
      <xdr:rowOff>28575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391525"/>
          <a:ext cx="1371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142875</xdr:rowOff>
    </xdr:from>
    <xdr:to>
      <xdr:col>7</xdr:col>
      <xdr:colOff>171450</xdr:colOff>
      <xdr:row>41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8105775"/>
          <a:ext cx="2409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41</xdr:row>
      <xdr:rowOff>85725</xdr:rowOff>
    </xdr:from>
    <xdr:to>
      <xdr:col>7</xdr:col>
      <xdr:colOff>38100</xdr:colOff>
      <xdr:row>42</xdr:row>
      <xdr:rowOff>57150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8229600"/>
          <a:ext cx="1962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942975</xdr:colOff>
      <xdr:row>41</xdr:row>
      <xdr:rowOff>0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99147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37</xdr:row>
      <xdr:rowOff>9525</xdr:rowOff>
    </xdr:from>
    <xdr:to>
      <xdr:col>4</xdr:col>
      <xdr:colOff>466725</xdr:colOff>
      <xdr:row>39</xdr:row>
      <xdr:rowOff>114300</xdr:rowOff>
    </xdr:to>
    <xdr:pic>
      <xdr:nvPicPr>
        <xdr:cNvPr id="9" name="Picture 2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600950"/>
          <a:ext cx="3028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685800</xdr:colOff>
      <xdr:row>36</xdr:row>
      <xdr:rowOff>285750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7229475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28575</xdr:rowOff>
    </xdr:from>
    <xdr:to>
      <xdr:col>6</xdr:col>
      <xdr:colOff>438150</xdr:colOff>
      <xdr:row>43</xdr:row>
      <xdr:rowOff>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8353425"/>
          <a:ext cx="2057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42</xdr:row>
      <xdr:rowOff>152400</xdr:rowOff>
    </xdr:from>
    <xdr:to>
      <xdr:col>5</xdr:col>
      <xdr:colOff>400050</xdr:colOff>
      <xdr:row>43</xdr:row>
      <xdr:rowOff>123825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7150" y="8477250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19050</xdr:rowOff>
    </xdr:from>
    <xdr:to>
      <xdr:col>2</xdr:col>
      <xdr:colOff>1038225</xdr:colOff>
      <xdr:row>43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8524875"/>
          <a:ext cx="1114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38</xdr:row>
      <xdr:rowOff>38100</xdr:rowOff>
    </xdr:from>
    <xdr:to>
      <xdr:col>2</xdr:col>
      <xdr:colOff>819150</xdr:colOff>
      <xdr:row>38</xdr:row>
      <xdr:rowOff>323850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77819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40</xdr:row>
      <xdr:rowOff>161925</xdr:rowOff>
    </xdr:from>
    <xdr:to>
      <xdr:col>2</xdr:col>
      <xdr:colOff>476250</xdr:colOff>
      <xdr:row>41</xdr:row>
      <xdr:rowOff>133350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1248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41</xdr:row>
      <xdr:rowOff>114300</xdr:rowOff>
    </xdr:from>
    <xdr:to>
      <xdr:col>3</xdr:col>
      <xdr:colOff>1019175</xdr:colOff>
      <xdr:row>42</xdr:row>
      <xdr:rowOff>76200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8258175"/>
          <a:ext cx="2171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42</xdr:row>
      <xdr:rowOff>66675</xdr:rowOff>
    </xdr:from>
    <xdr:to>
      <xdr:col>3</xdr:col>
      <xdr:colOff>200025</xdr:colOff>
      <xdr:row>43</xdr:row>
      <xdr:rowOff>28575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391525"/>
          <a:ext cx="1371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142875</xdr:rowOff>
    </xdr:from>
    <xdr:to>
      <xdr:col>7</xdr:col>
      <xdr:colOff>171450</xdr:colOff>
      <xdr:row>41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8105775"/>
          <a:ext cx="2409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41</xdr:row>
      <xdr:rowOff>85725</xdr:rowOff>
    </xdr:from>
    <xdr:to>
      <xdr:col>7</xdr:col>
      <xdr:colOff>38100</xdr:colOff>
      <xdr:row>42</xdr:row>
      <xdr:rowOff>57150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8229600"/>
          <a:ext cx="1962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942975</xdr:colOff>
      <xdr:row>41</xdr:row>
      <xdr:rowOff>0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99147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37</xdr:row>
      <xdr:rowOff>9525</xdr:rowOff>
    </xdr:from>
    <xdr:to>
      <xdr:col>4</xdr:col>
      <xdr:colOff>466725</xdr:colOff>
      <xdr:row>39</xdr:row>
      <xdr:rowOff>114300</xdr:rowOff>
    </xdr:to>
    <xdr:pic>
      <xdr:nvPicPr>
        <xdr:cNvPr id="9" name="Picture 2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600950"/>
          <a:ext cx="3028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685800</xdr:colOff>
      <xdr:row>36</xdr:row>
      <xdr:rowOff>285750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7229475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28575</xdr:rowOff>
    </xdr:from>
    <xdr:to>
      <xdr:col>6</xdr:col>
      <xdr:colOff>438150</xdr:colOff>
      <xdr:row>43</xdr:row>
      <xdr:rowOff>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8353425"/>
          <a:ext cx="2057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42</xdr:row>
      <xdr:rowOff>152400</xdr:rowOff>
    </xdr:from>
    <xdr:to>
      <xdr:col>5</xdr:col>
      <xdr:colOff>400050</xdr:colOff>
      <xdr:row>43</xdr:row>
      <xdr:rowOff>123825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7150" y="8477250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19050</xdr:rowOff>
    </xdr:from>
    <xdr:to>
      <xdr:col>2</xdr:col>
      <xdr:colOff>990600</xdr:colOff>
      <xdr:row>43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8524875"/>
          <a:ext cx="1066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38</xdr:row>
      <xdr:rowOff>38100</xdr:rowOff>
    </xdr:from>
    <xdr:to>
      <xdr:col>2</xdr:col>
      <xdr:colOff>819150</xdr:colOff>
      <xdr:row>38</xdr:row>
      <xdr:rowOff>323850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77819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40</xdr:row>
      <xdr:rowOff>161925</xdr:rowOff>
    </xdr:from>
    <xdr:to>
      <xdr:col>2</xdr:col>
      <xdr:colOff>476250</xdr:colOff>
      <xdr:row>41</xdr:row>
      <xdr:rowOff>133350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1248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41</xdr:row>
      <xdr:rowOff>114300</xdr:rowOff>
    </xdr:from>
    <xdr:to>
      <xdr:col>3</xdr:col>
      <xdr:colOff>1019175</xdr:colOff>
      <xdr:row>42</xdr:row>
      <xdr:rowOff>76200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8258175"/>
          <a:ext cx="2171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42</xdr:row>
      <xdr:rowOff>66675</xdr:rowOff>
    </xdr:from>
    <xdr:to>
      <xdr:col>3</xdr:col>
      <xdr:colOff>200025</xdr:colOff>
      <xdr:row>43</xdr:row>
      <xdr:rowOff>28575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8391525"/>
          <a:ext cx="1371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142875</xdr:rowOff>
    </xdr:from>
    <xdr:to>
      <xdr:col>7</xdr:col>
      <xdr:colOff>171450</xdr:colOff>
      <xdr:row>41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8105775"/>
          <a:ext cx="2409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41</xdr:row>
      <xdr:rowOff>85725</xdr:rowOff>
    </xdr:from>
    <xdr:to>
      <xdr:col>7</xdr:col>
      <xdr:colOff>38100</xdr:colOff>
      <xdr:row>42</xdr:row>
      <xdr:rowOff>57150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8229600"/>
          <a:ext cx="1962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942975</xdr:colOff>
      <xdr:row>41</xdr:row>
      <xdr:rowOff>0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799147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37</xdr:row>
      <xdr:rowOff>9525</xdr:rowOff>
    </xdr:from>
    <xdr:to>
      <xdr:col>4</xdr:col>
      <xdr:colOff>466725</xdr:colOff>
      <xdr:row>39</xdr:row>
      <xdr:rowOff>114300</xdr:rowOff>
    </xdr:to>
    <xdr:pic>
      <xdr:nvPicPr>
        <xdr:cNvPr id="9" name="Picture 2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7600950"/>
          <a:ext cx="3028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685800</xdr:colOff>
      <xdr:row>36</xdr:row>
      <xdr:rowOff>285750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7229475"/>
          <a:ext cx="685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42</xdr:row>
      <xdr:rowOff>28575</xdr:rowOff>
    </xdr:from>
    <xdr:to>
      <xdr:col>6</xdr:col>
      <xdr:colOff>438150</xdr:colOff>
      <xdr:row>43</xdr:row>
      <xdr:rowOff>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52825" y="8353425"/>
          <a:ext cx="2057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42</xdr:row>
      <xdr:rowOff>152400</xdr:rowOff>
    </xdr:from>
    <xdr:to>
      <xdr:col>5</xdr:col>
      <xdr:colOff>400050</xdr:colOff>
      <xdr:row>43</xdr:row>
      <xdr:rowOff>123825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67150" y="8477250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5</xdr:col>
      <xdr:colOff>257175</xdr:colOff>
      <xdr:row>23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4581525"/>
          <a:ext cx="4210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showGridLines="0" tabSelected="1" zoomScalePageLayoutView="0" workbookViewId="0" topLeftCell="A1">
      <selection activeCell="H37" sqref="H37"/>
    </sheetView>
  </sheetViews>
  <sheetFormatPr defaultColWidth="9.140625" defaultRowHeight="15"/>
  <cols>
    <col min="1" max="2" width="9.140625" style="13" customWidth="1"/>
    <col min="3" max="4" width="16.7109375" style="13" customWidth="1"/>
    <col min="5" max="5" width="16.57421875" style="13" customWidth="1"/>
    <col min="6" max="16384" width="9.140625" style="13" customWidth="1"/>
  </cols>
  <sheetData>
    <row r="1" spans="4:5" ht="15">
      <c r="D1" s="14"/>
      <c r="E1" s="15" t="s">
        <v>4</v>
      </c>
    </row>
    <row r="2" spans="4:5" ht="15">
      <c r="D2" s="14"/>
      <c r="E2" s="14" t="s">
        <v>14</v>
      </c>
    </row>
    <row r="3" spans="4:5" ht="15">
      <c r="D3" s="14"/>
      <c r="E3" s="14"/>
    </row>
    <row r="4" spans="3:6" ht="15" thickBot="1">
      <c r="C4" s="16" t="s">
        <v>7</v>
      </c>
      <c r="D4" s="17"/>
      <c r="F4" s="16" t="s">
        <v>35</v>
      </c>
    </row>
    <row r="5" spans="3:8" ht="15" thickBot="1">
      <c r="C5" s="16" t="s">
        <v>32</v>
      </c>
      <c r="D5" s="18"/>
      <c r="F5" s="16" t="s">
        <v>34</v>
      </c>
      <c r="G5" s="19"/>
      <c r="H5" s="19"/>
    </row>
    <row r="6" spans="3:8" ht="15" thickBot="1">
      <c r="C6" s="16" t="s">
        <v>8</v>
      </c>
      <c r="D6" s="19"/>
      <c r="F6" s="16" t="s">
        <v>33</v>
      </c>
      <c r="G6" s="19"/>
      <c r="H6" s="19"/>
    </row>
    <row r="7" spans="3:4" ht="15" thickBot="1">
      <c r="C7" s="16" t="s">
        <v>9</v>
      </c>
      <c r="D7" s="19"/>
    </row>
    <row r="8" spans="3:4" ht="15" thickBot="1">
      <c r="C8" s="16" t="s">
        <v>10</v>
      </c>
      <c r="D8" s="20"/>
    </row>
    <row r="9" spans="3:4" ht="15" thickBot="1">
      <c r="C9" s="16" t="s">
        <v>12</v>
      </c>
      <c r="D9" s="19"/>
    </row>
    <row r="10" spans="3:4" ht="15" thickBot="1">
      <c r="C10" s="16" t="s">
        <v>11</v>
      </c>
      <c r="D10" s="17"/>
    </row>
    <row r="12" ht="17.25">
      <c r="C12" s="14" t="s">
        <v>42</v>
      </c>
    </row>
    <row r="13" spans="4:5" ht="15" thickBot="1">
      <c r="D13" s="16"/>
      <c r="E13" s="49"/>
    </row>
    <row r="14" spans="3:8" ht="33.75" thickBot="1">
      <c r="C14" s="21" t="s">
        <v>36</v>
      </c>
      <c r="D14" s="22" t="s">
        <v>0</v>
      </c>
      <c r="E14" s="22" t="s">
        <v>1</v>
      </c>
      <c r="F14" s="22" t="s">
        <v>6</v>
      </c>
      <c r="G14" s="23" t="s">
        <v>39</v>
      </c>
      <c r="H14" s="24" t="s">
        <v>40</v>
      </c>
    </row>
    <row r="15" spans="3:8" ht="15" thickTop="1">
      <c r="C15" s="50">
        <v>1</v>
      </c>
      <c r="D15" s="51">
        <v>40493</v>
      </c>
      <c r="E15" s="52" t="s">
        <v>3</v>
      </c>
      <c r="F15" s="53">
        <v>1</v>
      </c>
      <c r="G15" s="54">
        <v>100</v>
      </c>
      <c r="H15" s="55">
        <f>200*F15/(1+EXP(G15/194))</f>
        <v>74.78270635354771</v>
      </c>
    </row>
    <row r="16" spans="3:8" ht="14.25">
      <c r="C16" s="31">
        <v>2</v>
      </c>
      <c r="D16" s="32">
        <v>40493</v>
      </c>
      <c r="E16" s="33" t="s">
        <v>3</v>
      </c>
      <c r="F16" s="34">
        <v>1</v>
      </c>
      <c r="G16" s="35">
        <v>55</v>
      </c>
      <c r="H16" s="36">
        <f aca="true" t="shared" si="0" ref="H16:H35">200*F16/(1+EXP(G16/194))</f>
        <v>85.91893020229627</v>
      </c>
    </row>
    <row r="17" spans="3:8" ht="14.25">
      <c r="C17" s="31">
        <v>3</v>
      </c>
      <c r="D17" s="32">
        <v>40493</v>
      </c>
      <c r="E17" s="33" t="s">
        <v>3</v>
      </c>
      <c r="F17" s="34">
        <v>1</v>
      </c>
      <c r="G17" s="35">
        <v>90</v>
      </c>
      <c r="H17" s="36">
        <f t="shared" si="0"/>
        <v>77.21137806321029</v>
      </c>
    </row>
    <row r="18" spans="3:8" ht="14.25">
      <c r="C18" s="31">
        <v>4</v>
      </c>
      <c r="D18" s="32">
        <v>40493</v>
      </c>
      <c r="E18" s="33" t="s">
        <v>3</v>
      </c>
      <c r="F18" s="34">
        <v>1</v>
      </c>
      <c r="G18" s="35">
        <v>89</v>
      </c>
      <c r="H18" s="36">
        <f t="shared" si="0"/>
        <v>77.45586850924737</v>
      </c>
    </row>
    <row r="19" spans="3:8" ht="14.25">
      <c r="C19" s="31">
        <v>5</v>
      </c>
      <c r="D19" s="32">
        <v>40493</v>
      </c>
      <c r="E19" s="33" t="s">
        <v>3</v>
      </c>
      <c r="F19" s="34">
        <v>1</v>
      </c>
      <c r="G19" s="35">
        <v>140</v>
      </c>
      <c r="H19" s="36">
        <f t="shared" si="0"/>
        <v>65.40597173203223</v>
      </c>
    </row>
    <row r="20" spans="3:8" ht="14.25">
      <c r="C20" s="31">
        <v>6</v>
      </c>
      <c r="D20" s="32">
        <v>40493</v>
      </c>
      <c r="E20" s="33" t="s">
        <v>21</v>
      </c>
      <c r="F20" s="34">
        <v>1</v>
      </c>
      <c r="G20" s="35">
        <v>130</v>
      </c>
      <c r="H20" s="36">
        <f t="shared" si="0"/>
        <v>67.69475139649694</v>
      </c>
    </row>
    <row r="21" spans="3:8" ht="14.25">
      <c r="C21" s="31">
        <v>7</v>
      </c>
      <c r="D21" s="32">
        <v>40493</v>
      </c>
      <c r="E21" s="33" t="s">
        <v>21</v>
      </c>
      <c r="F21" s="34">
        <v>1</v>
      </c>
      <c r="G21" s="35">
        <v>55</v>
      </c>
      <c r="H21" s="36">
        <f>200*F21/(1+EXP(G21/194))</f>
        <v>85.91893020229627</v>
      </c>
    </row>
    <row r="22" spans="3:8" ht="14.25">
      <c r="C22" s="31">
        <v>8</v>
      </c>
      <c r="D22" s="32">
        <v>40493</v>
      </c>
      <c r="E22" s="33" t="s">
        <v>21</v>
      </c>
      <c r="F22" s="34">
        <v>1</v>
      </c>
      <c r="G22" s="35">
        <v>49</v>
      </c>
      <c r="H22" s="36">
        <f>200*F22/(1+EXP(G22/194))</f>
        <v>87.43784698253947</v>
      </c>
    </row>
    <row r="23" spans="3:8" ht="14.25">
      <c r="C23" s="31">
        <v>9</v>
      </c>
      <c r="D23" s="32">
        <v>40493</v>
      </c>
      <c r="E23" s="33" t="s">
        <v>21</v>
      </c>
      <c r="F23" s="34">
        <v>1</v>
      </c>
      <c r="G23" s="35">
        <v>80</v>
      </c>
      <c r="H23" s="36">
        <f>200*F23/(1+EXP(G23/194))</f>
        <v>79.66874084120187</v>
      </c>
    </row>
    <row r="24" spans="3:8" ht="14.25">
      <c r="C24" s="31">
        <v>10</v>
      </c>
      <c r="D24" s="32">
        <v>40493</v>
      </c>
      <c r="E24" s="33" t="s">
        <v>18</v>
      </c>
      <c r="F24" s="34">
        <v>1</v>
      </c>
      <c r="G24" s="35">
        <v>120</v>
      </c>
      <c r="H24" s="36">
        <f>200*F24/(1+EXP(G24/194))</f>
        <v>70.0219556742162</v>
      </c>
    </row>
    <row r="25" spans="3:8" ht="14.25">
      <c r="C25" s="31">
        <v>11</v>
      </c>
      <c r="D25" s="32">
        <v>40493</v>
      </c>
      <c r="E25" s="33" t="s">
        <v>21</v>
      </c>
      <c r="F25" s="34">
        <v>1</v>
      </c>
      <c r="G25" s="35">
        <v>110</v>
      </c>
      <c r="H25" s="36">
        <f t="shared" si="0"/>
        <v>72.38539323598391</v>
      </c>
    </row>
    <row r="26" spans="3:8" ht="14.25">
      <c r="C26" s="31">
        <v>12</v>
      </c>
      <c r="D26" s="32">
        <v>40493</v>
      </c>
      <c r="E26" s="33" t="s">
        <v>21</v>
      </c>
      <c r="F26" s="34">
        <v>1</v>
      </c>
      <c r="G26" s="35">
        <v>55</v>
      </c>
      <c r="H26" s="36">
        <f t="shared" si="0"/>
        <v>85.91893020229627</v>
      </c>
    </row>
    <row r="27" spans="3:8" ht="14.25">
      <c r="C27" s="31">
        <v>13</v>
      </c>
      <c r="D27" s="32">
        <v>40493</v>
      </c>
      <c r="E27" s="33" t="s">
        <v>21</v>
      </c>
      <c r="F27" s="34">
        <v>0</v>
      </c>
      <c r="G27" s="35"/>
      <c r="H27" s="36">
        <f>200*F27/(1+EXP(G27/194))</f>
        <v>0</v>
      </c>
    </row>
    <row r="28" spans="3:8" ht="14.25">
      <c r="C28" s="31">
        <v>14</v>
      </c>
      <c r="D28" s="32">
        <v>40493</v>
      </c>
      <c r="E28" s="33" t="s">
        <v>18</v>
      </c>
      <c r="F28" s="34">
        <v>1</v>
      </c>
      <c r="G28" s="35">
        <v>120</v>
      </c>
      <c r="H28" s="36">
        <f>200*F28/(1+EXP(G28/194))</f>
        <v>70.0219556742162</v>
      </c>
    </row>
    <row r="29" spans="3:8" ht="14.25">
      <c r="C29" s="31">
        <v>15</v>
      </c>
      <c r="D29" s="32">
        <v>40493</v>
      </c>
      <c r="E29" s="33" t="s">
        <v>18</v>
      </c>
      <c r="F29" s="34">
        <v>0</v>
      </c>
      <c r="G29" s="35"/>
      <c r="H29" s="36">
        <f>200*F29/(1+EXP(G29/194))</f>
        <v>0</v>
      </c>
    </row>
    <row r="30" spans="3:8" ht="14.25">
      <c r="C30" s="31">
        <v>16</v>
      </c>
      <c r="D30" s="32">
        <v>40493</v>
      </c>
      <c r="E30" s="33" t="s">
        <v>21</v>
      </c>
      <c r="F30" s="34">
        <v>0</v>
      </c>
      <c r="G30" s="35"/>
      <c r="H30" s="36">
        <f t="shared" si="0"/>
        <v>0</v>
      </c>
    </row>
    <row r="31" spans="3:8" ht="14.25">
      <c r="C31" s="31">
        <v>17</v>
      </c>
      <c r="D31" s="32">
        <v>40493</v>
      </c>
      <c r="E31" s="33" t="s">
        <v>21</v>
      </c>
      <c r="F31" s="34">
        <v>0</v>
      </c>
      <c r="G31" s="35"/>
      <c r="H31" s="36">
        <f t="shared" si="0"/>
        <v>0</v>
      </c>
    </row>
    <row r="32" spans="3:8" ht="14.25">
      <c r="C32" s="31">
        <v>18</v>
      </c>
      <c r="D32" s="32">
        <v>40493</v>
      </c>
      <c r="E32" s="33" t="s">
        <v>18</v>
      </c>
      <c r="F32" s="34">
        <v>1</v>
      </c>
      <c r="G32" s="35">
        <v>120</v>
      </c>
      <c r="H32" s="36">
        <f t="shared" si="0"/>
        <v>70.0219556742162</v>
      </c>
    </row>
    <row r="33" spans="3:8" ht="14.25">
      <c r="C33" s="31">
        <v>19</v>
      </c>
      <c r="D33" s="32">
        <v>40493</v>
      </c>
      <c r="E33" s="33" t="s">
        <v>18</v>
      </c>
      <c r="F33" s="34">
        <v>0</v>
      </c>
      <c r="G33" s="35"/>
      <c r="H33" s="36">
        <f t="shared" si="0"/>
        <v>0</v>
      </c>
    </row>
    <row r="34" spans="3:8" ht="14.25">
      <c r="C34" s="31">
        <v>20</v>
      </c>
      <c r="D34" s="32">
        <v>40493</v>
      </c>
      <c r="E34" s="33" t="s">
        <v>18</v>
      </c>
      <c r="F34" s="34">
        <v>1</v>
      </c>
      <c r="G34" s="35">
        <v>45</v>
      </c>
      <c r="H34" s="36">
        <f t="shared" si="0"/>
        <v>88.45378570128648</v>
      </c>
    </row>
    <row r="35" spans="3:8" ht="15" thickBot="1">
      <c r="C35" s="37">
        <v>21</v>
      </c>
      <c r="D35" s="38">
        <v>40493</v>
      </c>
      <c r="E35" s="39" t="s">
        <v>18</v>
      </c>
      <c r="F35" s="40">
        <v>1</v>
      </c>
      <c r="G35" s="41">
        <v>50</v>
      </c>
      <c r="H35" s="42">
        <f t="shared" si="0"/>
        <v>87.18426489518922</v>
      </c>
    </row>
    <row r="36" ht="14.25">
      <c r="E36" s="43"/>
    </row>
    <row r="37" spans="6:8" ht="28.5" customHeight="1">
      <c r="F37" s="44"/>
      <c r="G37" s="45" t="s">
        <v>43</v>
      </c>
      <c r="H37" s="46">
        <f>SUM(H15:H35)/21</f>
        <v>59.30968406382252</v>
      </c>
    </row>
    <row r="38" spans="6:14" ht="15">
      <c r="F38" s="44"/>
      <c r="G38" s="47" t="s">
        <v>5</v>
      </c>
      <c r="H38" s="44" t="str">
        <f>IF(H37&gt;=40,"PASS","FAIL")</f>
        <v>PASS</v>
      </c>
      <c r="N38" s="76"/>
    </row>
    <row r="39" ht="28.5" customHeight="1" hidden="1"/>
    <row r="41" spans="2:3" ht="14.25">
      <c r="B41" s="16" t="s">
        <v>54</v>
      </c>
      <c r="C41" s="10"/>
    </row>
    <row r="44" ht="15">
      <c r="K4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4"/>
  <sheetViews>
    <sheetView showGridLines="0" zoomScalePageLayoutView="0" workbookViewId="0" topLeftCell="A22">
      <selection activeCell="H37" sqref="H37"/>
    </sheetView>
  </sheetViews>
  <sheetFormatPr defaultColWidth="9.140625" defaultRowHeight="15"/>
  <cols>
    <col min="1" max="2" width="9.140625" style="13" customWidth="1"/>
    <col min="3" max="5" width="16.7109375" style="13" customWidth="1"/>
    <col min="6" max="16384" width="9.140625" style="13" customWidth="1"/>
  </cols>
  <sheetData>
    <row r="1" spans="4:5" ht="15">
      <c r="D1" s="14"/>
      <c r="E1" s="15" t="s">
        <v>13</v>
      </c>
    </row>
    <row r="2" spans="4:5" ht="15">
      <c r="D2" s="14"/>
      <c r="E2" s="14" t="s">
        <v>15</v>
      </c>
    </row>
    <row r="4" spans="3:6" ht="15" thickBot="1">
      <c r="C4" s="16" t="s">
        <v>7</v>
      </c>
      <c r="D4" s="17"/>
      <c r="F4" s="16" t="s">
        <v>35</v>
      </c>
    </row>
    <row r="5" spans="3:8" ht="15" thickBot="1">
      <c r="C5" s="16" t="s">
        <v>32</v>
      </c>
      <c r="D5" s="18"/>
      <c r="F5" s="16" t="s">
        <v>34</v>
      </c>
      <c r="G5" s="19"/>
      <c r="H5" s="19"/>
    </row>
    <row r="6" spans="3:8" ht="15" thickBot="1">
      <c r="C6" s="16" t="s">
        <v>8</v>
      </c>
      <c r="D6" s="19"/>
      <c r="F6" s="16" t="s">
        <v>33</v>
      </c>
      <c r="G6" s="19"/>
      <c r="H6" s="19"/>
    </row>
    <row r="7" spans="3:4" ht="15" thickBot="1">
      <c r="C7" s="16" t="s">
        <v>9</v>
      </c>
      <c r="D7" s="19"/>
    </row>
    <row r="8" spans="3:4" ht="15" thickBot="1">
      <c r="C8" s="16" t="s">
        <v>10</v>
      </c>
      <c r="D8" s="20"/>
    </row>
    <row r="9" spans="3:4" ht="15" thickBot="1">
      <c r="C9" s="16" t="s">
        <v>12</v>
      </c>
      <c r="D9" s="19"/>
    </row>
    <row r="10" spans="3:4" ht="15" thickBot="1">
      <c r="C10" s="16" t="s">
        <v>11</v>
      </c>
      <c r="D10" s="17"/>
    </row>
    <row r="11" ht="14.25">
      <c r="C11" s="16"/>
    </row>
    <row r="12" ht="17.25">
      <c r="C12" s="14" t="s">
        <v>44</v>
      </c>
    </row>
    <row r="13" ht="15" thickBot="1"/>
    <row r="14" spans="3:8" ht="33.75" thickBot="1">
      <c r="C14" s="21" t="s">
        <v>36</v>
      </c>
      <c r="D14" s="22" t="s">
        <v>0</v>
      </c>
      <c r="E14" s="22" t="s">
        <v>1</v>
      </c>
      <c r="F14" s="22" t="s">
        <v>6</v>
      </c>
      <c r="G14" s="23" t="s">
        <v>39</v>
      </c>
      <c r="H14" s="24" t="s">
        <v>40</v>
      </c>
    </row>
    <row r="15" spans="3:8" ht="15" thickTop="1">
      <c r="C15" s="50">
        <v>1</v>
      </c>
      <c r="D15" s="51">
        <v>40493</v>
      </c>
      <c r="E15" s="52" t="s">
        <v>21</v>
      </c>
      <c r="F15" s="53">
        <v>1</v>
      </c>
      <c r="G15" s="54">
        <v>5</v>
      </c>
      <c r="H15" s="55">
        <f>200*F15/(1+EXP(G15/16))</f>
        <v>84.50092696283765</v>
      </c>
    </row>
    <row r="16" spans="3:8" ht="14.25">
      <c r="C16" s="31">
        <v>2</v>
      </c>
      <c r="D16" s="32">
        <v>40493</v>
      </c>
      <c r="E16" s="33" t="s">
        <v>21</v>
      </c>
      <c r="F16" s="34">
        <v>1</v>
      </c>
      <c r="G16" s="35">
        <v>3</v>
      </c>
      <c r="H16" s="36">
        <f aca="true" t="shared" si="0" ref="H16:H27">200*F16/(1+EXP(G16/16))</f>
        <v>90.65236960307723</v>
      </c>
    </row>
    <row r="17" spans="3:8" ht="14.25">
      <c r="C17" s="31">
        <v>3</v>
      </c>
      <c r="D17" s="32">
        <v>40493</v>
      </c>
      <c r="E17" s="33" t="s">
        <v>21</v>
      </c>
      <c r="F17" s="34">
        <v>1</v>
      </c>
      <c r="G17" s="35">
        <v>4</v>
      </c>
      <c r="H17" s="36">
        <f t="shared" si="0"/>
        <v>87.56469982284038</v>
      </c>
    </row>
    <row r="18" spans="3:8" ht="14.25">
      <c r="C18" s="31">
        <v>4</v>
      </c>
      <c r="D18" s="32">
        <v>40493</v>
      </c>
      <c r="E18" s="33" t="s">
        <v>21</v>
      </c>
      <c r="F18" s="34">
        <v>1</v>
      </c>
      <c r="G18" s="35">
        <v>6</v>
      </c>
      <c r="H18" s="36">
        <f t="shared" si="0"/>
        <v>81.46668000918605</v>
      </c>
    </row>
    <row r="19" spans="3:8" ht="14.25">
      <c r="C19" s="31">
        <v>5</v>
      </c>
      <c r="D19" s="32">
        <v>40493</v>
      </c>
      <c r="E19" s="33" t="s">
        <v>21</v>
      </c>
      <c r="F19" s="34">
        <v>1</v>
      </c>
      <c r="G19" s="35">
        <v>6</v>
      </c>
      <c r="H19" s="36">
        <f t="shared" si="0"/>
        <v>81.46668000918605</v>
      </c>
    </row>
    <row r="20" spans="3:8" ht="14.25">
      <c r="C20" s="31">
        <v>6</v>
      </c>
      <c r="D20" s="32">
        <v>40493</v>
      </c>
      <c r="E20" s="33" t="s">
        <v>18</v>
      </c>
      <c r="F20" s="34">
        <v>1</v>
      </c>
      <c r="G20" s="35">
        <v>4</v>
      </c>
      <c r="H20" s="36">
        <f t="shared" si="0"/>
        <v>87.56469982284038</v>
      </c>
    </row>
    <row r="21" spans="3:8" ht="14.25">
      <c r="C21" s="31">
        <v>7</v>
      </c>
      <c r="D21" s="32">
        <v>40493</v>
      </c>
      <c r="E21" s="33" t="s">
        <v>18</v>
      </c>
      <c r="F21" s="34">
        <v>0</v>
      </c>
      <c r="G21" s="35"/>
      <c r="H21" s="36">
        <f t="shared" si="0"/>
        <v>0</v>
      </c>
    </row>
    <row r="22" spans="3:8" ht="14.25">
      <c r="C22" s="31">
        <v>8</v>
      </c>
      <c r="D22" s="32">
        <v>40493</v>
      </c>
      <c r="E22" s="33" t="s">
        <v>21</v>
      </c>
      <c r="F22" s="34">
        <v>1</v>
      </c>
      <c r="G22" s="35">
        <v>6</v>
      </c>
      <c r="H22" s="36">
        <f>200*F22/(1+EXP(G22/16))</f>
        <v>81.46668000918605</v>
      </c>
    </row>
    <row r="23" spans="3:8" ht="14.25">
      <c r="C23" s="31">
        <v>9</v>
      </c>
      <c r="D23" s="32">
        <v>40493</v>
      </c>
      <c r="E23" s="33" t="s">
        <v>21</v>
      </c>
      <c r="F23" s="34">
        <v>1</v>
      </c>
      <c r="G23" s="35">
        <v>6</v>
      </c>
      <c r="H23" s="36">
        <f>200*F23/(1+EXP(G23/16))</f>
        <v>81.46668000918605</v>
      </c>
    </row>
    <row r="24" spans="3:8" ht="14.25">
      <c r="C24" s="31">
        <v>10</v>
      </c>
      <c r="D24" s="32">
        <v>40493</v>
      </c>
      <c r="E24" s="33" t="s">
        <v>18</v>
      </c>
      <c r="F24" s="34">
        <v>1</v>
      </c>
      <c r="G24" s="35">
        <v>4</v>
      </c>
      <c r="H24" s="36">
        <f>200*F24/(1+EXP(G24/16))</f>
        <v>87.56469982284038</v>
      </c>
    </row>
    <row r="25" spans="3:8" ht="14.25">
      <c r="C25" s="31">
        <v>11</v>
      </c>
      <c r="D25" s="32">
        <v>40493</v>
      </c>
      <c r="E25" s="33" t="s">
        <v>22</v>
      </c>
      <c r="F25" s="34">
        <v>1</v>
      </c>
      <c r="G25" s="35">
        <v>6</v>
      </c>
      <c r="H25" s="36">
        <f t="shared" si="0"/>
        <v>81.46668000918605</v>
      </c>
    </row>
    <row r="26" spans="3:8" ht="14.25">
      <c r="C26" s="31">
        <v>12</v>
      </c>
      <c r="D26" s="32">
        <v>40493</v>
      </c>
      <c r="E26" s="33" t="s">
        <v>22</v>
      </c>
      <c r="F26" s="34">
        <v>1</v>
      </c>
      <c r="G26" s="35">
        <v>3</v>
      </c>
      <c r="H26" s="36">
        <f t="shared" si="0"/>
        <v>90.65236960307723</v>
      </c>
    </row>
    <row r="27" spans="3:8" ht="14.25">
      <c r="C27" s="31">
        <v>13</v>
      </c>
      <c r="D27" s="32">
        <v>40493</v>
      </c>
      <c r="E27" s="33" t="s">
        <v>22</v>
      </c>
      <c r="F27" s="34">
        <v>1</v>
      </c>
      <c r="G27" s="35">
        <v>3</v>
      </c>
      <c r="H27" s="36">
        <f t="shared" si="0"/>
        <v>90.65236960307723</v>
      </c>
    </row>
    <row r="28" spans="3:8" ht="14.25">
      <c r="C28" s="31">
        <v>14</v>
      </c>
      <c r="D28" s="32">
        <v>40493</v>
      </c>
      <c r="E28" s="33" t="s">
        <v>21</v>
      </c>
      <c r="F28" s="34">
        <v>1</v>
      </c>
      <c r="G28" s="35">
        <v>3</v>
      </c>
      <c r="H28" s="36">
        <f aca="true" t="shared" si="1" ref="H28:H35">200*F28/(1+EXP(G28/16))</f>
        <v>90.65236960307723</v>
      </c>
    </row>
    <row r="29" spans="3:8" ht="14.25">
      <c r="C29" s="31">
        <v>15</v>
      </c>
      <c r="D29" s="32">
        <v>40493</v>
      </c>
      <c r="E29" s="33" t="s">
        <v>21</v>
      </c>
      <c r="F29" s="34">
        <v>1</v>
      </c>
      <c r="G29" s="35">
        <v>4</v>
      </c>
      <c r="H29" s="36">
        <f t="shared" si="1"/>
        <v>87.56469982284038</v>
      </c>
    </row>
    <row r="30" spans="3:8" ht="14.25">
      <c r="C30" s="31">
        <v>16</v>
      </c>
      <c r="D30" s="32">
        <v>40493</v>
      </c>
      <c r="E30" s="33" t="s">
        <v>21</v>
      </c>
      <c r="F30" s="34">
        <v>1</v>
      </c>
      <c r="G30" s="35">
        <v>6</v>
      </c>
      <c r="H30" s="36">
        <f t="shared" si="1"/>
        <v>81.46668000918605</v>
      </c>
    </row>
    <row r="31" spans="3:8" ht="14.25">
      <c r="C31" s="31">
        <v>17</v>
      </c>
      <c r="D31" s="32">
        <v>40493</v>
      </c>
      <c r="E31" s="33" t="s">
        <v>21</v>
      </c>
      <c r="F31" s="34">
        <v>1</v>
      </c>
      <c r="G31" s="35">
        <v>6</v>
      </c>
      <c r="H31" s="36">
        <f t="shared" si="1"/>
        <v>81.46668000918605</v>
      </c>
    </row>
    <row r="32" spans="3:8" ht="14.25">
      <c r="C32" s="31">
        <v>18</v>
      </c>
      <c r="D32" s="32">
        <v>40493</v>
      </c>
      <c r="E32" s="33" t="s">
        <v>18</v>
      </c>
      <c r="F32" s="34">
        <v>1</v>
      </c>
      <c r="G32" s="35">
        <v>4</v>
      </c>
      <c r="H32" s="36">
        <f t="shared" si="1"/>
        <v>87.56469982284038</v>
      </c>
    </row>
    <row r="33" spans="3:8" ht="14.25">
      <c r="C33" s="31">
        <v>19</v>
      </c>
      <c r="D33" s="32">
        <v>40493</v>
      </c>
      <c r="E33" s="33" t="s">
        <v>18</v>
      </c>
      <c r="F33" s="34">
        <v>0</v>
      </c>
      <c r="G33" s="35"/>
      <c r="H33" s="36">
        <f t="shared" si="1"/>
        <v>0</v>
      </c>
    </row>
    <row r="34" spans="3:8" ht="14.25">
      <c r="C34" s="31">
        <v>20</v>
      </c>
      <c r="D34" s="32">
        <v>40493</v>
      </c>
      <c r="E34" s="33" t="s">
        <v>18</v>
      </c>
      <c r="F34" s="34">
        <v>0</v>
      </c>
      <c r="G34" s="35"/>
      <c r="H34" s="36">
        <f t="shared" si="1"/>
        <v>0</v>
      </c>
    </row>
    <row r="35" spans="3:8" ht="15" thickBot="1">
      <c r="C35" s="37">
        <v>21</v>
      </c>
      <c r="D35" s="38">
        <v>40493</v>
      </c>
      <c r="E35" s="39" t="s">
        <v>22</v>
      </c>
      <c r="F35" s="40">
        <v>1</v>
      </c>
      <c r="G35" s="41">
        <v>10</v>
      </c>
      <c r="H35" s="42">
        <f t="shared" si="1"/>
        <v>69.72902706678916</v>
      </c>
    </row>
    <row r="36" ht="14.25">
      <c r="E36" s="43"/>
    </row>
    <row r="37" spans="6:8" ht="28.5" customHeight="1">
      <c r="F37" s="44"/>
      <c r="G37" s="45" t="s">
        <v>45</v>
      </c>
      <c r="H37" s="46">
        <f>SUM(H15:H35)/21</f>
        <v>72.61569960097333</v>
      </c>
    </row>
    <row r="38" spans="6:14" ht="15">
      <c r="F38" s="44"/>
      <c r="G38" s="47" t="s">
        <v>5</v>
      </c>
      <c r="H38" s="44" t="str">
        <f>IF(H37&gt;=40,"PASS","FAIL")</f>
        <v>PASS</v>
      </c>
      <c r="N38" s="76"/>
    </row>
    <row r="39" ht="28.5" customHeight="1" hidden="1"/>
    <row r="41" spans="2:3" ht="14.25">
      <c r="B41" s="16" t="s">
        <v>54</v>
      </c>
      <c r="C41" s="10"/>
    </row>
    <row r="44" ht="15">
      <c r="K4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showGridLines="0" zoomScalePageLayoutView="0" workbookViewId="0" topLeftCell="A30">
      <selection activeCell="L35" sqref="L35"/>
    </sheetView>
  </sheetViews>
  <sheetFormatPr defaultColWidth="9.140625" defaultRowHeight="15"/>
  <cols>
    <col min="1" max="2" width="9.140625" style="13" customWidth="1"/>
    <col min="3" max="5" width="16.7109375" style="13" customWidth="1"/>
    <col min="6" max="6" width="9.140625" style="13" customWidth="1"/>
    <col min="7" max="16384" width="9.140625" style="13" customWidth="1"/>
  </cols>
  <sheetData>
    <row r="1" spans="4:5" ht="15">
      <c r="D1" s="14"/>
      <c r="E1" s="15" t="s">
        <v>16</v>
      </c>
    </row>
    <row r="2" spans="4:5" ht="15">
      <c r="D2" s="14"/>
      <c r="E2" s="14" t="s">
        <v>17</v>
      </c>
    </row>
    <row r="4" spans="3:6" ht="15" thickBot="1">
      <c r="C4" s="16" t="s">
        <v>7</v>
      </c>
      <c r="D4" s="17"/>
      <c r="F4" s="16" t="s">
        <v>35</v>
      </c>
    </row>
    <row r="5" spans="3:8" ht="15" thickBot="1">
      <c r="C5" s="16" t="s">
        <v>32</v>
      </c>
      <c r="D5" s="18"/>
      <c r="F5" s="16" t="s">
        <v>34</v>
      </c>
      <c r="G5" s="19"/>
      <c r="H5" s="19"/>
    </row>
    <row r="6" spans="3:8" ht="15" thickBot="1">
      <c r="C6" s="16" t="s">
        <v>8</v>
      </c>
      <c r="D6" s="19"/>
      <c r="F6" s="16" t="s">
        <v>33</v>
      </c>
      <c r="G6" s="19"/>
      <c r="H6" s="19"/>
    </row>
    <row r="7" spans="3:4" ht="15" thickBot="1">
      <c r="C7" s="16" t="s">
        <v>9</v>
      </c>
      <c r="D7" s="19"/>
    </row>
    <row r="8" spans="3:4" ht="15" thickBot="1">
      <c r="C8" s="16" t="s">
        <v>10</v>
      </c>
      <c r="D8" s="20"/>
    </row>
    <row r="9" spans="3:4" ht="15" thickBot="1">
      <c r="C9" s="16" t="s">
        <v>12</v>
      </c>
      <c r="D9" s="19"/>
    </row>
    <row r="10" spans="3:4" ht="15" thickBot="1">
      <c r="C10" s="16" t="s">
        <v>11</v>
      </c>
      <c r="D10" s="17"/>
    </row>
    <row r="12" ht="17.25">
      <c r="C12" s="14" t="s">
        <v>46</v>
      </c>
    </row>
    <row r="13" ht="15" thickBot="1"/>
    <row r="14" spans="3:8" ht="33.75" thickBot="1">
      <c r="C14" s="21" t="s">
        <v>36</v>
      </c>
      <c r="D14" s="22" t="s">
        <v>0</v>
      </c>
      <c r="E14" s="22" t="s">
        <v>1</v>
      </c>
      <c r="F14" s="22" t="s">
        <v>6</v>
      </c>
      <c r="G14" s="23" t="s">
        <v>39</v>
      </c>
      <c r="H14" s="24" t="s">
        <v>40</v>
      </c>
    </row>
    <row r="15" spans="3:8" ht="15" thickTop="1">
      <c r="C15" s="56">
        <v>1</v>
      </c>
      <c r="D15" s="57">
        <v>40493</v>
      </c>
      <c r="E15" s="58" t="s">
        <v>18</v>
      </c>
      <c r="F15" s="59">
        <v>1</v>
      </c>
      <c r="G15" s="60">
        <v>5</v>
      </c>
      <c r="H15" s="61">
        <f aca="true" t="shared" si="0" ref="H15:H35">200*F15/(1+EXP(G15/8))</f>
        <v>69.72902706678916</v>
      </c>
    </row>
    <row r="16" spans="3:8" ht="14.25">
      <c r="C16" s="31">
        <v>2</v>
      </c>
      <c r="D16" s="32">
        <v>40493</v>
      </c>
      <c r="E16" s="33" t="s">
        <v>18</v>
      </c>
      <c r="F16" s="34">
        <v>1</v>
      </c>
      <c r="G16" s="35">
        <v>2</v>
      </c>
      <c r="H16" s="36">
        <f aca="true" t="shared" si="1" ref="H16:H26">200*F16/(1+EXP(G16/8))</f>
        <v>87.56469982284038</v>
      </c>
    </row>
    <row r="17" spans="3:8" ht="14.25">
      <c r="C17" s="31">
        <v>3</v>
      </c>
      <c r="D17" s="32">
        <v>40493</v>
      </c>
      <c r="E17" s="33" t="s">
        <v>18</v>
      </c>
      <c r="F17" s="34">
        <v>1</v>
      </c>
      <c r="G17" s="35">
        <v>3</v>
      </c>
      <c r="H17" s="36">
        <f t="shared" si="1"/>
        <v>81.46668000918605</v>
      </c>
    </row>
    <row r="18" spans="3:8" ht="14.25">
      <c r="C18" s="31">
        <v>4</v>
      </c>
      <c r="D18" s="32">
        <v>40493</v>
      </c>
      <c r="E18" s="33" t="s">
        <v>18</v>
      </c>
      <c r="F18" s="34">
        <v>1</v>
      </c>
      <c r="G18" s="35">
        <v>6</v>
      </c>
      <c r="H18" s="36">
        <f t="shared" si="1"/>
        <v>64.1642601649214</v>
      </c>
    </row>
    <row r="19" spans="3:8" ht="14.25">
      <c r="C19" s="31">
        <v>5</v>
      </c>
      <c r="D19" s="32">
        <v>40493</v>
      </c>
      <c r="E19" s="33" t="s">
        <v>18</v>
      </c>
      <c r="F19" s="34">
        <v>1</v>
      </c>
      <c r="G19" s="35">
        <v>6</v>
      </c>
      <c r="H19" s="36">
        <f t="shared" si="1"/>
        <v>64.1642601649214</v>
      </c>
    </row>
    <row r="20" spans="3:8" ht="14.25">
      <c r="C20" s="31">
        <v>6</v>
      </c>
      <c r="D20" s="32">
        <v>40493</v>
      </c>
      <c r="E20" s="33" t="s">
        <v>22</v>
      </c>
      <c r="F20" s="34">
        <v>1</v>
      </c>
      <c r="G20" s="35">
        <v>4</v>
      </c>
      <c r="H20" s="36">
        <f t="shared" si="1"/>
        <v>75.50813375962909</v>
      </c>
    </row>
    <row r="21" spans="3:8" ht="14.25">
      <c r="C21" s="31">
        <v>7</v>
      </c>
      <c r="D21" s="32">
        <v>40493</v>
      </c>
      <c r="E21" s="33" t="s">
        <v>22</v>
      </c>
      <c r="F21" s="34">
        <v>1</v>
      </c>
      <c r="G21" s="35">
        <v>2</v>
      </c>
      <c r="H21" s="36">
        <f t="shared" si="1"/>
        <v>87.56469982284038</v>
      </c>
    </row>
    <row r="22" spans="3:8" ht="14.25">
      <c r="C22" s="31">
        <v>8</v>
      </c>
      <c r="D22" s="32">
        <v>40493</v>
      </c>
      <c r="E22" s="33" t="s">
        <v>22</v>
      </c>
      <c r="F22" s="34">
        <v>1</v>
      </c>
      <c r="G22" s="35">
        <v>2</v>
      </c>
      <c r="H22" s="36">
        <f t="shared" si="1"/>
        <v>87.56469982284038</v>
      </c>
    </row>
    <row r="23" spans="3:8" ht="14.25">
      <c r="C23" s="31">
        <v>9</v>
      </c>
      <c r="D23" s="32">
        <v>40493</v>
      </c>
      <c r="E23" s="33" t="s">
        <v>22</v>
      </c>
      <c r="F23" s="34">
        <v>1</v>
      </c>
      <c r="G23" s="35">
        <v>3</v>
      </c>
      <c r="H23" s="36">
        <f t="shared" si="1"/>
        <v>81.46668000918605</v>
      </c>
    </row>
    <row r="24" spans="3:8" ht="14.25">
      <c r="C24" s="31">
        <v>10</v>
      </c>
      <c r="D24" s="32">
        <v>40493</v>
      </c>
      <c r="E24" s="33" t="s">
        <v>22</v>
      </c>
      <c r="F24" s="34">
        <v>1</v>
      </c>
      <c r="G24" s="35">
        <v>3</v>
      </c>
      <c r="H24" s="36">
        <f t="shared" si="1"/>
        <v>81.46668000918605</v>
      </c>
    </row>
    <row r="25" spans="3:8" ht="14.25">
      <c r="C25" s="31">
        <v>11</v>
      </c>
      <c r="D25" s="32">
        <v>40493</v>
      </c>
      <c r="E25" s="33" t="s">
        <v>19</v>
      </c>
      <c r="F25" s="34">
        <v>1</v>
      </c>
      <c r="G25" s="35">
        <v>6</v>
      </c>
      <c r="H25" s="36">
        <f t="shared" si="1"/>
        <v>64.1642601649214</v>
      </c>
    </row>
    <row r="26" spans="3:8" ht="14.25">
      <c r="C26" s="31">
        <v>12</v>
      </c>
      <c r="D26" s="32">
        <v>40493</v>
      </c>
      <c r="E26" s="33" t="s">
        <v>19</v>
      </c>
      <c r="F26" s="34">
        <v>1</v>
      </c>
      <c r="G26" s="35">
        <v>3</v>
      </c>
      <c r="H26" s="36">
        <f t="shared" si="1"/>
        <v>81.46668000918605</v>
      </c>
    </row>
    <row r="27" spans="3:8" ht="14.25">
      <c r="C27" s="31">
        <v>13</v>
      </c>
      <c r="D27" s="32">
        <v>40493</v>
      </c>
      <c r="E27" s="33" t="s">
        <v>18</v>
      </c>
      <c r="F27" s="34">
        <v>1</v>
      </c>
      <c r="G27" s="35">
        <v>2</v>
      </c>
      <c r="H27" s="36">
        <f t="shared" si="0"/>
        <v>87.56469982284038</v>
      </c>
    </row>
    <row r="28" spans="3:8" ht="14.25">
      <c r="C28" s="31">
        <v>14</v>
      </c>
      <c r="D28" s="32">
        <v>40493</v>
      </c>
      <c r="E28" s="33" t="s">
        <v>18</v>
      </c>
      <c r="F28" s="34">
        <v>1</v>
      </c>
      <c r="G28" s="35">
        <v>3</v>
      </c>
      <c r="H28" s="36">
        <f t="shared" si="0"/>
        <v>81.46668000918605</v>
      </c>
    </row>
    <row r="29" spans="3:8" ht="14.25">
      <c r="C29" s="31">
        <v>15</v>
      </c>
      <c r="D29" s="32">
        <v>40493</v>
      </c>
      <c r="E29" s="33" t="s">
        <v>18</v>
      </c>
      <c r="F29" s="34">
        <v>1</v>
      </c>
      <c r="G29" s="35">
        <v>6</v>
      </c>
      <c r="H29" s="36">
        <f t="shared" si="0"/>
        <v>64.1642601649214</v>
      </c>
    </row>
    <row r="30" spans="3:8" ht="14.25">
      <c r="C30" s="31">
        <v>16</v>
      </c>
      <c r="D30" s="32">
        <v>40493</v>
      </c>
      <c r="E30" s="33" t="s">
        <v>18</v>
      </c>
      <c r="F30" s="34">
        <v>1</v>
      </c>
      <c r="G30" s="35">
        <v>6</v>
      </c>
      <c r="H30" s="36">
        <f t="shared" si="0"/>
        <v>64.1642601649214</v>
      </c>
    </row>
    <row r="31" spans="3:8" ht="14.25">
      <c r="C31" s="31">
        <v>17</v>
      </c>
      <c r="D31" s="32">
        <v>40493</v>
      </c>
      <c r="E31" s="33" t="s">
        <v>22</v>
      </c>
      <c r="F31" s="34">
        <v>1</v>
      </c>
      <c r="G31" s="35">
        <v>4</v>
      </c>
      <c r="H31" s="36">
        <f t="shared" si="0"/>
        <v>75.50813375962909</v>
      </c>
    </row>
    <row r="32" spans="3:8" ht="14.25">
      <c r="C32" s="31">
        <v>18</v>
      </c>
      <c r="D32" s="32">
        <v>40493</v>
      </c>
      <c r="E32" s="33" t="s">
        <v>22</v>
      </c>
      <c r="F32" s="34">
        <v>1</v>
      </c>
      <c r="G32" s="35">
        <v>2</v>
      </c>
      <c r="H32" s="36">
        <f t="shared" si="0"/>
        <v>87.56469982284038</v>
      </c>
    </row>
    <row r="33" spans="3:8" ht="14.25">
      <c r="C33" s="31">
        <v>19</v>
      </c>
      <c r="D33" s="32">
        <v>40493</v>
      </c>
      <c r="E33" s="33" t="s">
        <v>22</v>
      </c>
      <c r="F33" s="34">
        <v>1</v>
      </c>
      <c r="G33" s="35">
        <v>2</v>
      </c>
      <c r="H33" s="36">
        <f t="shared" si="0"/>
        <v>87.56469982284038</v>
      </c>
    </row>
    <row r="34" spans="3:8" ht="14.25">
      <c r="C34" s="31">
        <v>20</v>
      </c>
      <c r="D34" s="32">
        <v>40493</v>
      </c>
      <c r="E34" s="33" t="s">
        <v>22</v>
      </c>
      <c r="F34" s="34">
        <v>1</v>
      </c>
      <c r="G34" s="35">
        <v>3</v>
      </c>
      <c r="H34" s="36">
        <f t="shared" si="0"/>
        <v>81.46668000918605</v>
      </c>
    </row>
    <row r="35" spans="3:8" ht="15" thickBot="1">
      <c r="C35" s="37">
        <v>21</v>
      </c>
      <c r="D35" s="38">
        <v>40493</v>
      </c>
      <c r="E35" s="39" t="s">
        <v>19</v>
      </c>
      <c r="F35" s="40">
        <v>1</v>
      </c>
      <c r="G35" s="41">
        <v>5</v>
      </c>
      <c r="H35" s="42">
        <f t="shared" si="0"/>
        <v>69.72902706678916</v>
      </c>
    </row>
    <row r="36" ht="14.25">
      <c r="E36" s="43"/>
    </row>
    <row r="37" spans="6:8" ht="28.5" customHeight="1">
      <c r="F37" s="44"/>
      <c r="G37" s="45" t="s">
        <v>47</v>
      </c>
      <c r="H37" s="46">
        <f>SUM(H15:H35)/21</f>
        <v>77.40399530807628</v>
      </c>
    </row>
    <row r="38" spans="6:14" ht="15">
      <c r="F38" s="44"/>
      <c r="G38" s="47" t="s">
        <v>5</v>
      </c>
      <c r="H38" s="44" t="str">
        <f>IF(H37&gt;=40,"PASS","FAIL")</f>
        <v>PASS</v>
      </c>
      <c r="N38" s="76"/>
    </row>
    <row r="39" ht="28.5" customHeight="1" hidden="1"/>
    <row r="41" spans="2:3" ht="14.25">
      <c r="B41" s="16" t="s">
        <v>54</v>
      </c>
      <c r="C41" s="10"/>
    </row>
    <row r="44" ht="15">
      <c r="K4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4"/>
  <sheetViews>
    <sheetView showGridLines="0" zoomScalePageLayoutView="0" workbookViewId="0" topLeftCell="A31">
      <selection activeCell="K36" sqref="K36"/>
    </sheetView>
  </sheetViews>
  <sheetFormatPr defaultColWidth="9.140625" defaultRowHeight="15"/>
  <cols>
    <col min="3" max="5" width="16.7109375" style="0" customWidth="1"/>
    <col min="6" max="6" width="9.140625" style="0" customWidth="1"/>
  </cols>
  <sheetData>
    <row r="1" spans="2:12" ht="15">
      <c r="B1" s="13"/>
      <c r="C1" s="13"/>
      <c r="D1" s="14"/>
      <c r="E1" s="15" t="s">
        <v>25</v>
      </c>
      <c r="F1" s="13"/>
      <c r="G1" s="13"/>
      <c r="H1" s="13"/>
      <c r="I1" s="13"/>
      <c r="J1" s="13"/>
      <c r="K1" s="13"/>
      <c r="L1" s="13"/>
    </row>
    <row r="2" spans="2:12" ht="15">
      <c r="B2" s="13"/>
      <c r="C2" s="13"/>
      <c r="D2" s="14"/>
      <c r="E2" s="14" t="s">
        <v>23</v>
      </c>
      <c r="F2" s="13"/>
      <c r="G2" s="13"/>
      <c r="H2" s="13"/>
      <c r="I2" s="13"/>
      <c r="J2" s="13"/>
      <c r="K2" s="13"/>
      <c r="L2" s="13"/>
    </row>
    <row r="3" spans="2:12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5.75" thickBot="1">
      <c r="B4" s="13"/>
      <c r="C4" s="16" t="s">
        <v>7</v>
      </c>
      <c r="D4" s="17"/>
      <c r="E4" s="13"/>
      <c r="F4" s="16" t="s">
        <v>35</v>
      </c>
      <c r="G4" s="13"/>
      <c r="H4" s="13"/>
      <c r="I4" s="13"/>
      <c r="J4" s="13"/>
      <c r="K4" s="13"/>
      <c r="L4" s="13"/>
    </row>
    <row r="5" spans="2:12" ht="15.75" thickBot="1">
      <c r="B5" s="13"/>
      <c r="C5" s="16" t="s">
        <v>32</v>
      </c>
      <c r="D5" s="18"/>
      <c r="E5" s="13"/>
      <c r="F5" s="16" t="s">
        <v>34</v>
      </c>
      <c r="G5" s="19"/>
      <c r="H5" s="19"/>
      <c r="I5" s="13"/>
      <c r="J5" s="13"/>
      <c r="K5" s="13"/>
      <c r="L5" s="13"/>
    </row>
    <row r="6" spans="2:12" ht="15.75" thickBot="1">
      <c r="B6" s="13"/>
      <c r="C6" s="16" t="s">
        <v>8</v>
      </c>
      <c r="D6" s="19"/>
      <c r="E6" s="13"/>
      <c r="F6" s="16" t="s">
        <v>33</v>
      </c>
      <c r="G6" s="19"/>
      <c r="H6" s="19"/>
      <c r="I6" s="13"/>
      <c r="J6" s="13"/>
      <c r="K6" s="13"/>
      <c r="L6" s="13"/>
    </row>
    <row r="7" spans="2:12" ht="15.75" thickBot="1">
      <c r="B7" s="13"/>
      <c r="C7" s="16" t="s">
        <v>9</v>
      </c>
      <c r="D7" s="19"/>
      <c r="E7" s="13"/>
      <c r="F7" s="13"/>
      <c r="G7" s="13"/>
      <c r="H7" s="13"/>
      <c r="I7" s="13"/>
      <c r="J7" s="13"/>
      <c r="K7" s="13"/>
      <c r="L7" s="13"/>
    </row>
    <row r="8" spans="2:12" ht="15.75" thickBot="1">
      <c r="B8" s="13"/>
      <c r="C8" s="16" t="s">
        <v>10</v>
      </c>
      <c r="D8" s="20"/>
      <c r="E8" s="13"/>
      <c r="F8" s="13"/>
      <c r="G8" s="13"/>
      <c r="H8" s="13"/>
      <c r="I8" s="13"/>
      <c r="J8" s="13"/>
      <c r="K8" s="13"/>
      <c r="L8" s="13"/>
    </row>
    <row r="9" spans="2:12" ht="15.75" thickBot="1">
      <c r="B9" s="13"/>
      <c r="C9" s="16" t="s">
        <v>12</v>
      </c>
      <c r="D9" s="19"/>
      <c r="E9" s="13"/>
      <c r="F9" s="13"/>
      <c r="G9" s="13"/>
      <c r="H9" s="13"/>
      <c r="I9" s="13"/>
      <c r="J9" s="13"/>
      <c r="K9" s="13"/>
      <c r="L9" s="13"/>
    </row>
    <row r="10" spans="2:12" ht="15.75" thickBot="1">
      <c r="B10" s="13"/>
      <c r="C10" s="16" t="s">
        <v>11</v>
      </c>
      <c r="D10" s="17"/>
      <c r="E10" s="13"/>
      <c r="F10" s="13"/>
      <c r="G10" s="13"/>
      <c r="H10" s="13"/>
      <c r="I10" s="13"/>
      <c r="J10" s="13"/>
      <c r="K10" s="13"/>
      <c r="L10" s="13"/>
    </row>
    <row r="11" spans="2:12" ht="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7.25">
      <c r="B12" s="13"/>
      <c r="C12" s="14" t="s">
        <v>38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5.75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34.5" thickBot="1">
      <c r="B14" s="13"/>
      <c r="C14" s="21" t="s">
        <v>36</v>
      </c>
      <c r="D14" s="22" t="s">
        <v>0</v>
      </c>
      <c r="E14" s="22" t="s">
        <v>1</v>
      </c>
      <c r="F14" s="22" t="s">
        <v>6</v>
      </c>
      <c r="G14" s="23" t="s">
        <v>39</v>
      </c>
      <c r="H14" s="24" t="s">
        <v>40</v>
      </c>
      <c r="I14" s="13"/>
      <c r="J14" s="13"/>
      <c r="K14" s="13"/>
      <c r="L14" s="13"/>
    </row>
    <row r="15" spans="2:12" ht="15.75" thickTop="1">
      <c r="B15" s="13"/>
      <c r="C15" s="25">
        <v>1</v>
      </c>
      <c r="D15" s="26">
        <v>40493</v>
      </c>
      <c r="E15" s="27" t="s">
        <v>22</v>
      </c>
      <c r="F15" s="28">
        <v>1</v>
      </c>
      <c r="G15" s="29">
        <v>10</v>
      </c>
      <c r="H15" s="30">
        <f aca="true" t="shared" si="0" ref="H15:H35">200*F15/(1+EXP(G15/24))</f>
        <v>79.46293240430167</v>
      </c>
      <c r="I15" s="13"/>
      <c r="J15" s="13"/>
      <c r="K15" s="13"/>
      <c r="L15" s="13"/>
    </row>
    <row r="16" spans="2:12" ht="15">
      <c r="B16" s="13"/>
      <c r="C16" s="31">
        <v>2</v>
      </c>
      <c r="D16" s="32">
        <v>40493</v>
      </c>
      <c r="E16" s="33" t="s">
        <v>22</v>
      </c>
      <c r="F16" s="34">
        <v>1</v>
      </c>
      <c r="G16" s="35">
        <v>11</v>
      </c>
      <c r="H16" s="36">
        <f t="shared" si="0"/>
        <v>77.47625558312677</v>
      </c>
      <c r="I16" s="13"/>
      <c r="J16" s="13"/>
      <c r="K16" s="13"/>
      <c r="L16" s="13"/>
    </row>
    <row r="17" spans="2:12" ht="15">
      <c r="B17" s="13"/>
      <c r="C17" s="31">
        <v>3</v>
      </c>
      <c r="D17" s="32">
        <v>40493</v>
      </c>
      <c r="E17" s="33" t="s">
        <v>22</v>
      </c>
      <c r="F17" s="34">
        <v>1</v>
      </c>
      <c r="G17" s="35">
        <v>20</v>
      </c>
      <c r="H17" s="36">
        <f aca="true" t="shared" si="1" ref="H17:H23">200*F17/(1+EXP(G17/24))</f>
        <v>60.588143206918545</v>
      </c>
      <c r="I17" s="13"/>
      <c r="J17" s="13"/>
      <c r="K17" s="13"/>
      <c r="L17" s="13"/>
    </row>
    <row r="18" spans="2:12" ht="15">
      <c r="B18" s="13"/>
      <c r="C18" s="31">
        <v>4</v>
      </c>
      <c r="D18" s="32">
        <v>40493</v>
      </c>
      <c r="E18" s="33" t="s">
        <v>22</v>
      </c>
      <c r="F18" s="34">
        <v>1</v>
      </c>
      <c r="G18" s="35">
        <v>5</v>
      </c>
      <c r="H18" s="36">
        <f t="shared" si="1"/>
        <v>89.62084654635376</v>
      </c>
      <c r="I18" s="13"/>
      <c r="J18" s="13"/>
      <c r="K18" s="13"/>
      <c r="L18" s="13"/>
    </row>
    <row r="19" spans="2:12" ht="15">
      <c r="B19" s="13"/>
      <c r="C19" s="31">
        <v>5</v>
      </c>
      <c r="D19" s="32">
        <v>40493</v>
      </c>
      <c r="E19" s="33" t="s">
        <v>22</v>
      </c>
      <c r="F19" s="34">
        <v>0</v>
      </c>
      <c r="G19" s="35"/>
      <c r="H19" s="36">
        <f t="shared" si="1"/>
        <v>0</v>
      </c>
      <c r="I19" s="13"/>
      <c r="J19" s="13"/>
      <c r="K19" s="13"/>
      <c r="L19" s="13"/>
    </row>
    <row r="20" spans="2:12" ht="15">
      <c r="B20" s="13"/>
      <c r="C20" s="31">
        <v>6</v>
      </c>
      <c r="D20" s="32">
        <v>40493</v>
      </c>
      <c r="E20" s="33" t="s">
        <v>19</v>
      </c>
      <c r="F20" s="34">
        <v>1</v>
      </c>
      <c r="G20" s="35">
        <v>12</v>
      </c>
      <c r="H20" s="36">
        <f t="shared" si="1"/>
        <v>75.50813375962909</v>
      </c>
      <c r="I20" s="13"/>
      <c r="J20" s="13"/>
      <c r="K20" s="13"/>
      <c r="L20" s="13"/>
    </row>
    <row r="21" spans="2:12" ht="15">
      <c r="B21" s="13"/>
      <c r="C21" s="31">
        <v>7</v>
      </c>
      <c r="D21" s="32">
        <v>40493</v>
      </c>
      <c r="E21" s="33" t="s">
        <v>19</v>
      </c>
      <c r="F21" s="34">
        <v>1</v>
      </c>
      <c r="G21" s="35">
        <v>14</v>
      </c>
      <c r="H21" s="36">
        <f t="shared" si="1"/>
        <v>71.63319098225381</v>
      </c>
      <c r="I21" s="13"/>
      <c r="J21" s="13"/>
      <c r="K21" s="13"/>
      <c r="L21" s="13"/>
    </row>
    <row r="22" spans="2:12" ht="15">
      <c r="B22" s="13"/>
      <c r="C22" s="31">
        <v>8</v>
      </c>
      <c r="D22" s="32">
        <v>40493</v>
      </c>
      <c r="E22" s="33" t="s">
        <v>19</v>
      </c>
      <c r="F22" s="34">
        <v>1</v>
      </c>
      <c r="G22" s="35">
        <v>15</v>
      </c>
      <c r="H22" s="36">
        <f t="shared" si="1"/>
        <v>69.72902706678916</v>
      </c>
      <c r="I22" s="13"/>
      <c r="J22" s="13"/>
      <c r="K22" s="13"/>
      <c r="L22" s="13"/>
    </row>
    <row r="23" spans="2:12" ht="15">
      <c r="B23" s="13"/>
      <c r="C23" s="31">
        <v>9</v>
      </c>
      <c r="D23" s="32">
        <v>40493</v>
      </c>
      <c r="E23" s="33" t="s">
        <v>19</v>
      </c>
      <c r="F23" s="34">
        <v>1</v>
      </c>
      <c r="G23" s="35">
        <v>8</v>
      </c>
      <c r="H23" s="36">
        <f t="shared" si="1"/>
        <v>83.48595870753705</v>
      </c>
      <c r="I23" s="13"/>
      <c r="J23" s="13"/>
      <c r="K23" s="13"/>
      <c r="L23" s="13"/>
    </row>
    <row r="24" spans="2:12" ht="15">
      <c r="B24" s="13"/>
      <c r="C24" s="31">
        <v>10</v>
      </c>
      <c r="D24" s="32">
        <v>40493</v>
      </c>
      <c r="E24" s="33" t="s">
        <v>22</v>
      </c>
      <c r="F24" s="34">
        <v>1</v>
      </c>
      <c r="G24" s="35">
        <v>20</v>
      </c>
      <c r="H24" s="36">
        <f t="shared" si="0"/>
        <v>60.588143206918545</v>
      </c>
      <c r="I24" s="13"/>
      <c r="J24" s="13"/>
      <c r="K24" s="13"/>
      <c r="L24" s="13"/>
    </row>
    <row r="25" spans="2:12" ht="15">
      <c r="B25" s="13"/>
      <c r="C25" s="31">
        <v>11</v>
      </c>
      <c r="D25" s="32">
        <v>40493</v>
      </c>
      <c r="E25" s="33" t="s">
        <v>22</v>
      </c>
      <c r="F25" s="34">
        <v>1</v>
      </c>
      <c r="G25" s="35">
        <v>5</v>
      </c>
      <c r="H25" s="36">
        <f t="shared" si="0"/>
        <v>89.62084654635376</v>
      </c>
      <c r="I25" s="13"/>
      <c r="J25" s="13"/>
      <c r="K25" s="13"/>
      <c r="L25" s="13"/>
    </row>
    <row r="26" spans="2:12" ht="15">
      <c r="B26" s="13"/>
      <c r="C26" s="31">
        <v>12</v>
      </c>
      <c r="D26" s="32">
        <v>40493</v>
      </c>
      <c r="E26" s="33" t="s">
        <v>22</v>
      </c>
      <c r="F26" s="34">
        <v>0</v>
      </c>
      <c r="G26" s="35"/>
      <c r="H26" s="36">
        <f t="shared" si="0"/>
        <v>0</v>
      </c>
      <c r="I26" s="13"/>
      <c r="J26" s="13"/>
      <c r="K26" s="13"/>
      <c r="L26" s="13"/>
    </row>
    <row r="27" spans="2:12" ht="15">
      <c r="B27" s="13"/>
      <c r="C27" s="31">
        <v>13</v>
      </c>
      <c r="D27" s="32">
        <v>40493</v>
      </c>
      <c r="E27" s="33" t="s">
        <v>19</v>
      </c>
      <c r="F27" s="34">
        <v>1</v>
      </c>
      <c r="G27" s="35">
        <v>12</v>
      </c>
      <c r="H27" s="36">
        <f t="shared" si="0"/>
        <v>75.50813375962909</v>
      </c>
      <c r="I27" s="13"/>
      <c r="J27" s="13"/>
      <c r="K27" s="13"/>
      <c r="L27" s="13"/>
    </row>
    <row r="28" spans="2:12" ht="15">
      <c r="B28" s="13"/>
      <c r="C28" s="31">
        <v>14</v>
      </c>
      <c r="D28" s="32">
        <v>40493</v>
      </c>
      <c r="E28" s="33" t="s">
        <v>19</v>
      </c>
      <c r="F28" s="34">
        <v>1</v>
      </c>
      <c r="G28" s="35">
        <v>14</v>
      </c>
      <c r="H28" s="36">
        <f t="shared" si="0"/>
        <v>71.63319098225381</v>
      </c>
      <c r="I28" s="13"/>
      <c r="J28" s="13"/>
      <c r="K28" s="13"/>
      <c r="L28" s="13"/>
    </row>
    <row r="29" spans="2:11" ht="15">
      <c r="B29" s="13"/>
      <c r="C29" s="31">
        <v>15</v>
      </c>
      <c r="D29" s="32">
        <v>40493</v>
      </c>
      <c r="E29" s="33" t="s">
        <v>19</v>
      </c>
      <c r="F29" s="34">
        <v>1</v>
      </c>
      <c r="G29" s="35">
        <v>15</v>
      </c>
      <c r="H29" s="36">
        <f t="shared" si="0"/>
        <v>69.72902706678916</v>
      </c>
      <c r="I29" s="13"/>
      <c r="J29" s="13"/>
      <c r="K29" s="13"/>
    </row>
    <row r="30" spans="2:11" ht="15">
      <c r="B30" s="13"/>
      <c r="C30" s="31">
        <v>16</v>
      </c>
      <c r="D30" s="32">
        <v>40493</v>
      </c>
      <c r="E30" s="33" t="s">
        <v>19</v>
      </c>
      <c r="F30" s="34">
        <v>1</v>
      </c>
      <c r="G30" s="35">
        <v>8</v>
      </c>
      <c r="H30" s="36">
        <f t="shared" si="0"/>
        <v>83.48595870753705</v>
      </c>
      <c r="I30" s="13"/>
      <c r="J30" s="13"/>
      <c r="K30" s="13"/>
    </row>
    <row r="31" spans="2:12" ht="15">
      <c r="B31" s="13"/>
      <c r="C31" s="31">
        <v>17</v>
      </c>
      <c r="D31" s="32">
        <v>40493</v>
      </c>
      <c r="E31" s="33" t="s">
        <v>19</v>
      </c>
      <c r="F31" s="34">
        <v>1</v>
      </c>
      <c r="G31" s="35">
        <v>8</v>
      </c>
      <c r="H31" s="36">
        <f t="shared" si="0"/>
        <v>83.48595870753705</v>
      </c>
      <c r="I31" s="13"/>
      <c r="J31" s="13"/>
      <c r="K31" s="13"/>
      <c r="L31" s="13"/>
    </row>
    <row r="32" spans="2:12" ht="15">
      <c r="B32" s="13"/>
      <c r="C32" s="31">
        <v>18</v>
      </c>
      <c r="D32" s="32">
        <v>40493</v>
      </c>
      <c r="E32" s="33" t="s">
        <v>2</v>
      </c>
      <c r="F32" s="34">
        <v>1</v>
      </c>
      <c r="G32" s="35">
        <v>7</v>
      </c>
      <c r="H32" s="36">
        <f t="shared" si="0"/>
        <v>85.51917770459572</v>
      </c>
      <c r="I32" s="13"/>
      <c r="J32" s="13"/>
      <c r="K32" s="13"/>
      <c r="L32" s="13"/>
    </row>
    <row r="33" spans="2:12" ht="15">
      <c r="B33" s="13"/>
      <c r="C33" s="31">
        <v>19</v>
      </c>
      <c r="D33" s="32">
        <v>40493</v>
      </c>
      <c r="E33" s="33" t="s">
        <v>2</v>
      </c>
      <c r="F33" s="34">
        <v>1</v>
      </c>
      <c r="G33" s="35">
        <v>6</v>
      </c>
      <c r="H33" s="36">
        <f t="shared" si="0"/>
        <v>87.56469982284038</v>
      </c>
      <c r="I33" s="13"/>
      <c r="J33" s="13"/>
      <c r="K33" s="13"/>
      <c r="L33" s="13"/>
    </row>
    <row r="34" spans="2:12" ht="15">
      <c r="B34" s="13"/>
      <c r="C34" s="31">
        <v>20</v>
      </c>
      <c r="D34" s="32">
        <v>40493</v>
      </c>
      <c r="E34" s="33" t="s">
        <v>2</v>
      </c>
      <c r="F34" s="34">
        <v>1</v>
      </c>
      <c r="G34" s="35">
        <v>8</v>
      </c>
      <c r="H34" s="36">
        <f t="shared" si="0"/>
        <v>83.48595870753705</v>
      </c>
      <c r="I34" s="13"/>
      <c r="J34" s="13"/>
      <c r="K34" s="13"/>
      <c r="L34" s="13"/>
    </row>
    <row r="35" spans="2:12" ht="15.75" thickBot="1">
      <c r="B35" s="13"/>
      <c r="C35" s="37">
        <v>21</v>
      </c>
      <c r="D35" s="38">
        <v>40493</v>
      </c>
      <c r="E35" s="39" t="s">
        <v>2</v>
      </c>
      <c r="F35" s="40">
        <v>1</v>
      </c>
      <c r="G35" s="41">
        <v>9</v>
      </c>
      <c r="H35" s="42">
        <f t="shared" si="0"/>
        <v>81.46668000918605</v>
      </c>
      <c r="I35" s="13"/>
      <c r="J35" s="13"/>
      <c r="K35" s="13"/>
      <c r="L35" s="13"/>
    </row>
    <row r="36" spans="2:12" ht="15">
      <c r="B36" s="13"/>
      <c r="C36" s="13"/>
      <c r="D36" s="13"/>
      <c r="E36" s="43"/>
      <c r="F36" s="13"/>
      <c r="G36" s="13"/>
      <c r="H36" s="13"/>
      <c r="I36" s="13"/>
      <c r="J36" s="13"/>
      <c r="K36" s="13"/>
      <c r="L36" s="13"/>
    </row>
    <row r="37" spans="2:8" ht="28.5" customHeight="1">
      <c r="B37" s="13"/>
      <c r="C37" s="13"/>
      <c r="E37" s="13"/>
      <c r="F37" s="44"/>
      <c r="G37" s="45" t="s">
        <v>41</v>
      </c>
      <c r="H37" s="46">
        <f>SUM(H15:H35)/21</f>
        <v>70.4567744513375</v>
      </c>
    </row>
    <row r="38" spans="2:14" ht="15">
      <c r="B38" s="13"/>
      <c r="C38" s="13"/>
      <c r="D38" s="13"/>
      <c r="E38" s="13"/>
      <c r="F38" s="44"/>
      <c r="G38" s="47" t="s">
        <v>5</v>
      </c>
      <c r="H38" s="44" t="str">
        <f>IF(H37&gt;=40,"PASS","FAIL")</f>
        <v>PASS</v>
      </c>
      <c r="N38" s="76"/>
    </row>
    <row r="39" s="13" customFormat="1" ht="28.5" customHeight="1" hidden="1"/>
    <row r="40" s="13" customFormat="1" ht="14.25"/>
    <row r="41" spans="2:3" s="13" customFormat="1" ht="14.25">
      <c r="B41" s="16" t="s">
        <v>54</v>
      </c>
      <c r="C41" s="10"/>
    </row>
    <row r="42" s="13" customFormat="1" ht="14.25"/>
    <row r="43" s="13" customFormat="1" ht="14.25"/>
    <row r="44" s="13" customFormat="1" ht="15">
      <c r="K44"/>
    </row>
    <row r="45" s="13" customFormat="1" ht="14.25"/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9"/>
  <sheetViews>
    <sheetView showGridLines="0" zoomScalePageLayoutView="0" workbookViewId="0" topLeftCell="A31">
      <selection activeCell="H37" sqref="H37"/>
    </sheetView>
  </sheetViews>
  <sheetFormatPr defaultColWidth="9.140625" defaultRowHeight="15"/>
  <cols>
    <col min="3" max="5" width="16.7109375" style="0" customWidth="1"/>
  </cols>
  <sheetData>
    <row r="1" spans="2:8" ht="15">
      <c r="B1" s="13"/>
      <c r="C1" s="13"/>
      <c r="D1" s="14"/>
      <c r="E1" s="15" t="s">
        <v>24</v>
      </c>
      <c r="F1" s="13"/>
      <c r="G1" s="13"/>
      <c r="H1" s="13"/>
    </row>
    <row r="2" spans="2:8" ht="15">
      <c r="B2" s="13"/>
      <c r="C2" s="13"/>
      <c r="D2" s="14"/>
      <c r="E2" s="14" t="s">
        <v>26</v>
      </c>
      <c r="F2" s="13"/>
      <c r="G2" s="13"/>
      <c r="H2" s="13"/>
    </row>
    <row r="3" spans="2:8" ht="15">
      <c r="B3" s="13"/>
      <c r="C3" s="13"/>
      <c r="D3" s="13"/>
      <c r="E3" s="13"/>
      <c r="F3" s="13"/>
      <c r="G3" s="13"/>
      <c r="H3" s="13"/>
    </row>
    <row r="4" spans="2:8" ht="15.75" thickBot="1">
      <c r="B4" s="13"/>
      <c r="C4" s="16" t="s">
        <v>7</v>
      </c>
      <c r="D4" s="17"/>
      <c r="E4" s="13"/>
      <c r="F4" s="16" t="s">
        <v>35</v>
      </c>
      <c r="G4" s="13"/>
      <c r="H4" s="13"/>
    </row>
    <row r="5" spans="2:8" ht="15.75" thickBot="1">
      <c r="B5" s="13"/>
      <c r="C5" s="16" t="s">
        <v>32</v>
      </c>
      <c r="D5" s="18"/>
      <c r="E5" s="13"/>
      <c r="F5" s="16" t="s">
        <v>34</v>
      </c>
      <c r="G5" s="19"/>
      <c r="H5" s="19"/>
    </row>
    <row r="6" spans="2:8" ht="15.75" thickBot="1">
      <c r="B6" s="13"/>
      <c r="C6" s="16" t="s">
        <v>8</v>
      </c>
      <c r="D6" s="19"/>
      <c r="E6" s="13"/>
      <c r="F6" s="16" t="s">
        <v>33</v>
      </c>
      <c r="G6" s="19"/>
      <c r="H6" s="19"/>
    </row>
    <row r="7" spans="2:8" ht="15.75" thickBot="1">
      <c r="B7" s="13"/>
      <c r="C7" s="16" t="s">
        <v>9</v>
      </c>
      <c r="D7" s="19"/>
      <c r="E7" s="13"/>
      <c r="F7" s="13"/>
      <c r="G7" s="13"/>
      <c r="H7" s="13"/>
    </row>
    <row r="8" spans="2:8" ht="15.75" thickBot="1">
      <c r="B8" s="13"/>
      <c r="C8" s="16" t="s">
        <v>10</v>
      </c>
      <c r="D8" s="20"/>
      <c r="E8" s="13"/>
      <c r="F8" s="13"/>
      <c r="G8" s="13"/>
      <c r="H8" s="13"/>
    </row>
    <row r="9" spans="2:8" ht="15.75" thickBot="1">
      <c r="B9" s="13"/>
      <c r="C9" s="16" t="s">
        <v>12</v>
      </c>
      <c r="D9" s="19"/>
      <c r="E9" s="13"/>
      <c r="F9" s="13"/>
      <c r="G9" s="13"/>
      <c r="H9" s="13"/>
    </row>
    <row r="10" spans="2:8" ht="15.75" thickBot="1">
      <c r="B10" s="13"/>
      <c r="C10" s="16" t="s">
        <v>11</v>
      </c>
      <c r="D10" s="17"/>
      <c r="E10" s="13"/>
      <c r="F10" s="13"/>
      <c r="G10" s="13"/>
      <c r="H10" s="13"/>
    </row>
    <row r="11" spans="2:8" ht="15">
      <c r="B11" s="13"/>
      <c r="C11" s="13"/>
      <c r="D11" s="13"/>
      <c r="E11" s="13"/>
      <c r="F11" s="13"/>
      <c r="G11" s="13"/>
      <c r="H11" s="13"/>
    </row>
    <row r="12" spans="2:8" ht="17.25">
      <c r="B12" s="13"/>
      <c r="C12" s="14" t="s">
        <v>48</v>
      </c>
      <c r="D12" s="13"/>
      <c r="E12" s="13"/>
      <c r="F12" s="13"/>
      <c r="G12" s="13"/>
      <c r="H12" s="13"/>
    </row>
    <row r="13" spans="2:8" ht="15.75" thickBot="1">
      <c r="B13" s="13"/>
      <c r="C13" s="13"/>
      <c r="D13" s="13"/>
      <c r="E13" s="13"/>
      <c r="F13" s="13"/>
      <c r="G13" s="13"/>
      <c r="H13" s="13"/>
    </row>
    <row r="14" spans="2:8" ht="34.5" thickBot="1">
      <c r="B14" s="13"/>
      <c r="C14" s="62" t="s">
        <v>36</v>
      </c>
      <c r="D14" s="63" t="s">
        <v>0</v>
      </c>
      <c r="E14" s="63" t="s">
        <v>1</v>
      </c>
      <c r="F14" s="63" t="s">
        <v>6</v>
      </c>
      <c r="G14" s="64" t="s">
        <v>39</v>
      </c>
      <c r="H14" s="65" t="s">
        <v>40</v>
      </c>
    </row>
    <row r="15" spans="2:8" ht="15.75" thickTop="1">
      <c r="B15" s="13"/>
      <c r="C15" s="25">
        <v>1</v>
      </c>
      <c r="D15" s="26">
        <v>40493</v>
      </c>
      <c r="E15" s="27" t="s">
        <v>19</v>
      </c>
      <c r="F15" s="28">
        <v>1</v>
      </c>
      <c r="G15" s="29">
        <v>140</v>
      </c>
      <c r="H15" s="30">
        <f aca="true" t="shared" si="0" ref="H15:H35">200*F15/(1+EXP(G15/291))</f>
        <v>76.39849820786661</v>
      </c>
    </row>
    <row r="16" spans="2:8" ht="15">
      <c r="B16" s="13"/>
      <c r="C16" s="31">
        <v>2</v>
      </c>
      <c r="D16" s="32">
        <v>40493</v>
      </c>
      <c r="E16" s="33" t="s">
        <v>19</v>
      </c>
      <c r="F16" s="34">
        <v>1</v>
      </c>
      <c r="G16" s="35">
        <v>120</v>
      </c>
      <c r="H16" s="36">
        <f t="shared" si="0"/>
        <v>79.66874084120187</v>
      </c>
    </row>
    <row r="17" spans="2:8" ht="15">
      <c r="B17" s="13"/>
      <c r="C17" s="31">
        <v>3</v>
      </c>
      <c r="D17" s="32">
        <v>40493</v>
      </c>
      <c r="E17" s="33" t="s">
        <v>19</v>
      </c>
      <c r="F17" s="34">
        <v>1</v>
      </c>
      <c r="G17" s="35">
        <v>210</v>
      </c>
      <c r="H17" s="36">
        <f t="shared" si="0"/>
        <v>65.40597173203223</v>
      </c>
    </row>
    <row r="18" spans="2:8" ht="15">
      <c r="B18" s="13"/>
      <c r="C18" s="31">
        <v>4</v>
      </c>
      <c r="D18" s="32">
        <v>40493</v>
      </c>
      <c r="E18" s="33" t="s">
        <v>19</v>
      </c>
      <c r="F18" s="34">
        <v>1</v>
      </c>
      <c r="G18" s="35">
        <v>190</v>
      </c>
      <c r="H18" s="36">
        <f aca="true" t="shared" si="1" ref="H18:H24">200*F18/(1+EXP(G18/291))</f>
        <v>68.46632147582251</v>
      </c>
    </row>
    <row r="19" spans="2:8" ht="15">
      <c r="B19" s="13"/>
      <c r="C19" s="31">
        <v>5</v>
      </c>
      <c r="D19" s="32">
        <v>40493</v>
      </c>
      <c r="E19" s="33" t="s">
        <v>19</v>
      </c>
      <c r="F19" s="34">
        <v>0</v>
      </c>
      <c r="G19" s="35"/>
      <c r="H19" s="36">
        <f t="shared" si="1"/>
        <v>0</v>
      </c>
    </row>
    <row r="20" spans="2:8" ht="15">
      <c r="B20" s="13"/>
      <c r="C20" s="31">
        <v>6</v>
      </c>
      <c r="D20" s="32">
        <v>40493</v>
      </c>
      <c r="E20" s="33" t="s">
        <v>2</v>
      </c>
      <c r="F20" s="34">
        <v>1</v>
      </c>
      <c r="G20" s="35">
        <v>100</v>
      </c>
      <c r="H20" s="36">
        <f t="shared" si="1"/>
        <v>82.98498307713452</v>
      </c>
    </row>
    <row r="21" spans="2:8" ht="15">
      <c r="B21" s="13"/>
      <c r="C21" s="31">
        <v>7</v>
      </c>
      <c r="D21" s="32">
        <v>40493</v>
      </c>
      <c r="E21" s="33" t="s">
        <v>2</v>
      </c>
      <c r="F21" s="34">
        <v>1</v>
      </c>
      <c r="G21" s="35">
        <v>340</v>
      </c>
      <c r="H21" s="36">
        <f t="shared" si="1"/>
        <v>47.429409784436515</v>
      </c>
    </row>
    <row r="22" spans="2:8" ht="15">
      <c r="B22" s="13"/>
      <c r="C22" s="31">
        <v>8</v>
      </c>
      <c r="D22" s="32">
        <v>40493</v>
      </c>
      <c r="E22" s="33" t="s">
        <v>2</v>
      </c>
      <c r="F22" s="34">
        <v>1</v>
      </c>
      <c r="G22" s="35">
        <v>130</v>
      </c>
      <c r="H22" s="36">
        <f t="shared" si="1"/>
        <v>78.02744697218826</v>
      </c>
    </row>
    <row r="23" spans="2:8" ht="15">
      <c r="B23" s="13"/>
      <c r="C23" s="31">
        <v>9</v>
      </c>
      <c r="D23" s="32">
        <v>40493</v>
      </c>
      <c r="E23" s="33" t="s">
        <v>2</v>
      </c>
      <c r="F23" s="34">
        <v>1</v>
      </c>
      <c r="G23" s="35">
        <v>100</v>
      </c>
      <c r="H23" s="36">
        <f t="shared" si="1"/>
        <v>82.98498307713452</v>
      </c>
    </row>
    <row r="24" spans="2:8" ht="15">
      <c r="B24" s="13"/>
      <c r="C24" s="31">
        <v>10</v>
      </c>
      <c r="D24" s="32">
        <v>40493</v>
      </c>
      <c r="E24" s="33" t="s">
        <v>2</v>
      </c>
      <c r="F24" s="34">
        <v>1</v>
      </c>
      <c r="G24" s="35">
        <v>87</v>
      </c>
      <c r="H24" s="36">
        <f t="shared" si="1"/>
        <v>85.16190427733744</v>
      </c>
    </row>
    <row r="25" spans="2:8" ht="15">
      <c r="B25" s="13"/>
      <c r="C25" s="31">
        <v>11</v>
      </c>
      <c r="D25" s="32">
        <v>40493</v>
      </c>
      <c r="E25" s="33" t="s">
        <v>19</v>
      </c>
      <c r="F25" s="34">
        <v>1</v>
      </c>
      <c r="G25" s="35">
        <v>190</v>
      </c>
      <c r="H25" s="36">
        <f t="shared" si="0"/>
        <v>68.46632147582251</v>
      </c>
    </row>
    <row r="26" spans="2:8" ht="15">
      <c r="B26" s="13"/>
      <c r="C26" s="31">
        <v>12</v>
      </c>
      <c r="D26" s="32">
        <v>40493</v>
      </c>
      <c r="E26" s="33" t="s">
        <v>19</v>
      </c>
      <c r="F26" s="34">
        <v>0</v>
      </c>
      <c r="G26" s="35"/>
      <c r="H26" s="36">
        <f t="shared" si="0"/>
        <v>0</v>
      </c>
    </row>
    <row r="27" spans="2:8" ht="15">
      <c r="B27" s="13"/>
      <c r="C27" s="31">
        <v>13</v>
      </c>
      <c r="D27" s="32">
        <v>40493</v>
      </c>
      <c r="E27" s="33" t="s">
        <v>2</v>
      </c>
      <c r="F27" s="34">
        <v>1</v>
      </c>
      <c r="G27" s="35">
        <v>100</v>
      </c>
      <c r="H27" s="36">
        <f t="shared" si="0"/>
        <v>82.98498307713452</v>
      </c>
    </row>
    <row r="28" spans="2:8" ht="15">
      <c r="B28" s="13"/>
      <c r="C28" s="31">
        <v>14</v>
      </c>
      <c r="D28" s="32">
        <v>40493</v>
      </c>
      <c r="E28" s="33" t="s">
        <v>2</v>
      </c>
      <c r="F28" s="34">
        <v>1</v>
      </c>
      <c r="G28" s="35">
        <v>340</v>
      </c>
      <c r="H28" s="36">
        <f t="shared" si="0"/>
        <v>47.429409784436515</v>
      </c>
    </row>
    <row r="29" spans="2:8" ht="15">
      <c r="B29" s="13"/>
      <c r="C29" s="31">
        <v>15</v>
      </c>
      <c r="D29" s="32">
        <v>40493</v>
      </c>
      <c r="E29" s="33" t="s">
        <v>2</v>
      </c>
      <c r="F29" s="34">
        <v>1</v>
      </c>
      <c r="G29" s="35">
        <v>130</v>
      </c>
      <c r="H29" s="36">
        <f t="shared" si="0"/>
        <v>78.02744697218826</v>
      </c>
    </row>
    <row r="30" spans="2:8" ht="15">
      <c r="B30" s="13"/>
      <c r="C30" s="31">
        <v>16</v>
      </c>
      <c r="D30" s="32">
        <v>40493</v>
      </c>
      <c r="E30" s="33" t="s">
        <v>2</v>
      </c>
      <c r="F30" s="34">
        <v>1</v>
      </c>
      <c r="G30" s="35">
        <v>100</v>
      </c>
      <c r="H30" s="36">
        <f t="shared" si="0"/>
        <v>82.98498307713452</v>
      </c>
    </row>
    <row r="31" spans="2:8" ht="15">
      <c r="B31" s="13"/>
      <c r="C31" s="31">
        <v>17</v>
      </c>
      <c r="D31" s="32">
        <v>40493</v>
      </c>
      <c r="E31" s="33" t="s">
        <v>2</v>
      </c>
      <c r="F31" s="34">
        <v>1</v>
      </c>
      <c r="G31" s="35">
        <v>87</v>
      </c>
      <c r="H31" s="36">
        <f t="shared" si="0"/>
        <v>85.16190427733744</v>
      </c>
    </row>
    <row r="32" spans="2:8" ht="15">
      <c r="B32" s="13"/>
      <c r="C32" s="31">
        <v>18</v>
      </c>
      <c r="D32" s="32">
        <v>40493</v>
      </c>
      <c r="E32" s="33" t="s">
        <v>20</v>
      </c>
      <c r="F32" s="34">
        <v>1</v>
      </c>
      <c r="G32" s="35">
        <v>99</v>
      </c>
      <c r="H32" s="36">
        <f t="shared" si="0"/>
        <v>83.15187859896459</v>
      </c>
    </row>
    <row r="33" spans="2:8" ht="15">
      <c r="B33" s="13"/>
      <c r="C33" s="31">
        <v>19</v>
      </c>
      <c r="D33" s="32">
        <v>40493</v>
      </c>
      <c r="E33" s="33" t="s">
        <v>20</v>
      </c>
      <c r="F33" s="34">
        <v>1</v>
      </c>
      <c r="G33" s="35">
        <v>110</v>
      </c>
      <c r="H33" s="36">
        <f t="shared" si="0"/>
        <v>81.32154097980617</v>
      </c>
    </row>
    <row r="34" spans="2:8" ht="15">
      <c r="B34" s="13"/>
      <c r="C34" s="31">
        <v>20</v>
      </c>
      <c r="D34" s="32">
        <v>40493</v>
      </c>
      <c r="E34" s="33" t="s">
        <v>20</v>
      </c>
      <c r="F34" s="34">
        <v>1</v>
      </c>
      <c r="G34" s="35">
        <v>130</v>
      </c>
      <c r="H34" s="36">
        <f t="shared" si="0"/>
        <v>78.02744697218826</v>
      </c>
    </row>
    <row r="35" spans="2:8" ht="15.75" thickBot="1">
      <c r="B35" s="13"/>
      <c r="C35" s="37">
        <v>21</v>
      </c>
      <c r="D35" s="38">
        <v>40493</v>
      </c>
      <c r="E35" s="39" t="s">
        <v>20</v>
      </c>
      <c r="F35" s="40">
        <v>1</v>
      </c>
      <c r="G35" s="41">
        <v>125</v>
      </c>
      <c r="H35" s="42">
        <f t="shared" si="0"/>
        <v>78.84660257991845</v>
      </c>
    </row>
    <row r="36" spans="2:8" ht="15">
      <c r="B36" s="13"/>
      <c r="C36" s="13"/>
      <c r="D36" s="13"/>
      <c r="E36" s="43"/>
      <c r="F36" s="13"/>
      <c r="G36" s="13"/>
      <c r="H36" s="13"/>
    </row>
    <row r="37" spans="2:8" ht="28.5" customHeight="1">
      <c r="B37" s="13"/>
      <c r="C37" s="13"/>
      <c r="E37" s="13"/>
      <c r="F37" s="44"/>
      <c r="G37" s="45" t="s">
        <v>49</v>
      </c>
      <c r="H37" s="46">
        <f>SUM(H15:H35)/21</f>
        <v>68.23479891619456</v>
      </c>
    </row>
    <row r="38" spans="2:14" ht="15">
      <c r="B38" s="13"/>
      <c r="C38" s="13"/>
      <c r="D38" s="13"/>
      <c r="E38" s="13"/>
      <c r="F38" s="44"/>
      <c r="G38" s="47" t="s">
        <v>5</v>
      </c>
      <c r="H38" s="44" t="str">
        <f>IF(H37&gt;=40,"PASS","FAIL")</f>
        <v>PASS</v>
      </c>
      <c r="N38" s="76"/>
    </row>
    <row r="39" s="13" customFormat="1" ht="28.5" customHeight="1" hidden="1"/>
    <row r="40" s="13" customFormat="1" ht="14.25"/>
    <row r="41" spans="2:3" s="13" customFormat="1" ht="14.25">
      <c r="B41" s="16" t="s">
        <v>54</v>
      </c>
      <c r="C41" s="10"/>
    </row>
    <row r="42" s="13" customFormat="1" ht="14.25"/>
    <row r="43" s="13" customFormat="1" ht="14.25"/>
    <row r="44" s="13" customFormat="1" ht="15">
      <c r="K44"/>
    </row>
    <row r="45" s="13" customFormat="1" ht="14.25"/>
    <row r="46" s="13" customFormat="1" ht="14.25"/>
    <row r="47" s="13" customFormat="1" ht="15">
      <c r="J47"/>
    </row>
    <row r="48" s="13" customFormat="1" ht="14.25" customHeight="1"/>
    <row r="49" spans="3:10" s="13" customFormat="1" ht="27" customHeight="1">
      <c r="C49"/>
      <c r="D49" s="48"/>
      <c r="E49" s="48"/>
      <c r="F49" s="48"/>
      <c r="G49" s="48"/>
      <c r="H49" s="48"/>
      <c r="I49" s="48"/>
      <c r="J49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4"/>
  <sheetViews>
    <sheetView showGridLines="0" zoomScalePageLayoutView="0" workbookViewId="0" topLeftCell="A17">
      <selection activeCell="F29" sqref="F29"/>
    </sheetView>
  </sheetViews>
  <sheetFormatPr defaultColWidth="9.140625" defaultRowHeight="15"/>
  <cols>
    <col min="3" max="5" width="16.7109375" style="0" customWidth="1"/>
  </cols>
  <sheetData>
    <row r="1" spans="2:8" ht="15">
      <c r="B1" s="13"/>
      <c r="C1" s="13"/>
      <c r="D1" s="14"/>
      <c r="E1" s="15" t="s">
        <v>28</v>
      </c>
      <c r="F1" s="13"/>
      <c r="G1" s="13"/>
      <c r="H1" s="13"/>
    </row>
    <row r="2" spans="2:8" ht="15">
      <c r="B2" s="13"/>
      <c r="C2" s="13"/>
      <c r="D2" s="14"/>
      <c r="E2" s="14" t="s">
        <v>29</v>
      </c>
      <c r="F2" s="13"/>
      <c r="G2" s="13"/>
      <c r="H2" s="13"/>
    </row>
    <row r="3" spans="2:8" ht="15">
      <c r="B3" s="13"/>
      <c r="C3" s="13"/>
      <c r="D3" s="13"/>
      <c r="E3" s="13"/>
      <c r="F3" s="13"/>
      <c r="G3" s="13"/>
      <c r="H3" s="13"/>
    </row>
    <row r="4" spans="2:8" ht="15.75" thickBot="1">
      <c r="B4" s="13"/>
      <c r="C4" s="16" t="s">
        <v>7</v>
      </c>
      <c r="D4" s="17"/>
      <c r="E4" s="13"/>
      <c r="F4" s="16" t="s">
        <v>35</v>
      </c>
      <c r="G4" s="13"/>
      <c r="H4" s="13"/>
    </row>
    <row r="5" spans="2:8" ht="15.75" thickBot="1">
      <c r="B5" s="13"/>
      <c r="C5" s="16" t="s">
        <v>32</v>
      </c>
      <c r="D5" s="18"/>
      <c r="E5" s="13"/>
      <c r="F5" s="16" t="s">
        <v>34</v>
      </c>
      <c r="G5" s="19"/>
      <c r="H5" s="19"/>
    </row>
    <row r="6" spans="2:8" ht="15.75" thickBot="1">
      <c r="B6" s="13"/>
      <c r="C6" s="16" t="s">
        <v>8</v>
      </c>
      <c r="D6" s="19"/>
      <c r="E6" s="13"/>
      <c r="F6" s="16" t="s">
        <v>33</v>
      </c>
      <c r="G6" s="19"/>
      <c r="H6" s="19"/>
    </row>
    <row r="7" spans="2:8" ht="15.75" thickBot="1">
      <c r="B7" s="13"/>
      <c r="C7" s="16" t="s">
        <v>9</v>
      </c>
      <c r="D7" s="19"/>
      <c r="E7" s="13"/>
      <c r="F7" s="13"/>
      <c r="G7" s="13"/>
      <c r="H7" s="13"/>
    </row>
    <row r="8" spans="2:8" ht="15.75" thickBot="1">
      <c r="B8" s="13"/>
      <c r="C8" s="16" t="s">
        <v>10</v>
      </c>
      <c r="D8" s="20"/>
      <c r="E8" s="13"/>
      <c r="F8" s="13"/>
      <c r="G8" s="13"/>
      <c r="H8" s="13"/>
    </row>
    <row r="9" spans="2:8" ht="15.75" thickBot="1">
      <c r="B9" s="13"/>
      <c r="C9" s="16" t="s">
        <v>12</v>
      </c>
      <c r="D9" s="19"/>
      <c r="E9" s="13"/>
      <c r="F9" s="13"/>
      <c r="G9" s="13"/>
      <c r="H9" s="13"/>
    </row>
    <row r="10" spans="2:8" ht="15.75" thickBot="1">
      <c r="B10" s="13"/>
      <c r="C10" s="16" t="s">
        <v>11</v>
      </c>
      <c r="D10" s="17"/>
      <c r="E10" s="13"/>
      <c r="F10" s="13"/>
      <c r="G10" s="13"/>
      <c r="H10" s="13"/>
    </row>
    <row r="11" spans="2:8" ht="15">
      <c r="B11" s="13"/>
      <c r="C11" s="13"/>
      <c r="D11" s="13"/>
      <c r="E11" s="13"/>
      <c r="F11" s="13"/>
      <c r="G11" s="13"/>
      <c r="H11" s="13"/>
    </row>
    <row r="12" spans="2:8" ht="17.25">
      <c r="B12" s="13"/>
      <c r="C12" s="14" t="s">
        <v>50</v>
      </c>
      <c r="D12" s="13"/>
      <c r="E12" s="13"/>
      <c r="F12" s="13"/>
      <c r="G12" s="13"/>
      <c r="H12" s="13"/>
    </row>
    <row r="13" spans="2:8" ht="15.75" thickBot="1">
      <c r="B13" s="13"/>
      <c r="C13" s="13"/>
      <c r="D13" s="13"/>
      <c r="E13" s="13"/>
      <c r="F13" s="13"/>
      <c r="G13" s="13"/>
      <c r="H13" s="13"/>
    </row>
    <row r="14" spans="2:8" ht="34.5" thickBot="1">
      <c r="B14" s="13"/>
      <c r="C14" s="62" t="s">
        <v>36</v>
      </c>
      <c r="D14" s="63" t="s">
        <v>0</v>
      </c>
      <c r="E14" s="63" t="s">
        <v>1</v>
      </c>
      <c r="F14" s="63" t="s">
        <v>6</v>
      </c>
      <c r="G14" s="64" t="s">
        <v>39</v>
      </c>
      <c r="H14" s="65" t="s">
        <v>40</v>
      </c>
    </row>
    <row r="15" spans="2:8" ht="15.75" thickTop="1">
      <c r="B15" s="13"/>
      <c r="C15" s="25">
        <v>1</v>
      </c>
      <c r="D15" s="26">
        <v>40493</v>
      </c>
      <c r="E15" s="27" t="s">
        <v>2</v>
      </c>
      <c r="F15" s="28">
        <v>1</v>
      </c>
      <c r="G15" s="29">
        <v>5</v>
      </c>
      <c r="H15" s="30">
        <f aca="true" t="shared" si="0" ref="H15:H35">200*F15/(1+EXP(G15/8))</f>
        <v>69.72902706678916</v>
      </c>
    </row>
    <row r="16" spans="2:8" ht="15">
      <c r="B16" s="13"/>
      <c r="C16" s="31">
        <v>2</v>
      </c>
      <c r="D16" s="32">
        <v>40493</v>
      </c>
      <c r="E16" s="33" t="s">
        <v>2</v>
      </c>
      <c r="F16" s="34">
        <v>1</v>
      </c>
      <c r="G16" s="35">
        <v>4</v>
      </c>
      <c r="H16" s="36">
        <f t="shared" si="0"/>
        <v>75.50813375962909</v>
      </c>
    </row>
    <row r="17" spans="2:16" ht="15">
      <c r="B17" s="13"/>
      <c r="C17" s="31">
        <v>3</v>
      </c>
      <c r="D17" s="32">
        <v>40493</v>
      </c>
      <c r="E17" s="33" t="s">
        <v>2</v>
      </c>
      <c r="F17" s="34">
        <v>1</v>
      </c>
      <c r="G17" s="35">
        <v>3</v>
      </c>
      <c r="H17" s="36">
        <f t="shared" si="0"/>
        <v>81.46668000918605</v>
      </c>
      <c r="P17" s="9"/>
    </row>
    <row r="18" spans="2:8" ht="15">
      <c r="B18" s="13"/>
      <c r="C18" s="31">
        <v>4</v>
      </c>
      <c r="D18" s="32">
        <v>40493</v>
      </c>
      <c r="E18" s="33" t="s">
        <v>2</v>
      </c>
      <c r="F18" s="34">
        <v>1</v>
      </c>
      <c r="G18" s="35">
        <v>3</v>
      </c>
      <c r="H18" s="36">
        <f t="shared" si="0"/>
        <v>81.46668000918605</v>
      </c>
    </row>
    <row r="19" spans="2:8" ht="15">
      <c r="B19" s="13"/>
      <c r="C19" s="31">
        <v>5</v>
      </c>
      <c r="D19" s="32">
        <v>40493</v>
      </c>
      <c r="E19" s="33" t="s">
        <v>2</v>
      </c>
      <c r="F19" s="34">
        <v>1</v>
      </c>
      <c r="G19" s="35">
        <v>4</v>
      </c>
      <c r="H19" s="36">
        <f t="shared" si="0"/>
        <v>75.50813375962909</v>
      </c>
    </row>
    <row r="20" spans="2:8" ht="15">
      <c r="B20" s="13"/>
      <c r="C20" s="31">
        <v>6</v>
      </c>
      <c r="D20" s="32">
        <v>40493</v>
      </c>
      <c r="E20" s="33" t="s">
        <v>20</v>
      </c>
      <c r="F20" s="34">
        <v>1</v>
      </c>
      <c r="G20" s="35">
        <v>6</v>
      </c>
      <c r="H20" s="36">
        <f t="shared" si="0"/>
        <v>64.1642601649214</v>
      </c>
    </row>
    <row r="21" spans="2:8" ht="15">
      <c r="B21" s="13"/>
      <c r="C21" s="31">
        <v>7</v>
      </c>
      <c r="D21" s="32">
        <v>40493</v>
      </c>
      <c r="E21" s="33" t="s">
        <v>20</v>
      </c>
      <c r="F21" s="34">
        <v>1</v>
      </c>
      <c r="G21" s="35">
        <v>5</v>
      </c>
      <c r="H21" s="36">
        <f t="shared" si="0"/>
        <v>69.72902706678916</v>
      </c>
    </row>
    <row r="22" spans="2:8" ht="15">
      <c r="B22" s="13"/>
      <c r="C22" s="31">
        <v>8</v>
      </c>
      <c r="D22" s="32">
        <v>40493</v>
      </c>
      <c r="E22" s="33" t="s">
        <v>20</v>
      </c>
      <c r="F22" s="34">
        <v>1</v>
      </c>
      <c r="G22" s="35">
        <v>4</v>
      </c>
      <c r="H22" s="36">
        <f t="shared" si="0"/>
        <v>75.50813375962909</v>
      </c>
    </row>
    <row r="23" spans="2:8" ht="15">
      <c r="B23" s="13"/>
      <c r="C23" s="31">
        <v>9</v>
      </c>
      <c r="D23" s="32">
        <v>40493</v>
      </c>
      <c r="E23" s="33" t="s">
        <v>20</v>
      </c>
      <c r="F23" s="34">
        <v>1</v>
      </c>
      <c r="G23" s="35">
        <v>5</v>
      </c>
      <c r="H23" s="36">
        <f t="shared" si="0"/>
        <v>69.72902706678916</v>
      </c>
    </row>
    <row r="24" spans="2:8" ht="15">
      <c r="B24" s="13"/>
      <c r="C24" s="31">
        <v>10</v>
      </c>
      <c r="D24" s="32">
        <v>40493</v>
      </c>
      <c r="E24" s="33" t="s">
        <v>2</v>
      </c>
      <c r="F24" s="34">
        <v>1</v>
      </c>
      <c r="G24" s="35">
        <v>4</v>
      </c>
      <c r="H24" s="36">
        <f aca="true" t="shared" si="1" ref="H24:H30">200*F24/(1+EXP(G24/8))</f>
        <v>75.50813375962909</v>
      </c>
    </row>
    <row r="25" spans="2:16" ht="15">
      <c r="B25" s="13"/>
      <c r="C25" s="31">
        <v>11</v>
      </c>
      <c r="D25" s="32">
        <v>40493</v>
      </c>
      <c r="E25" s="33" t="s">
        <v>2</v>
      </c>
      <c r="F25" s="34">
        <v>1</v>
      </c>
      <c r="G25" s="35">
        <v>3</v>
      </c>
      <c r="H25" s="36">
        <f t="shared" si="1"/>
        <v>81.46668000918605</v>
      </c>
      <c r="P25" s="9"/>
    </row>
    <row r="26" spans="2:8" ht="15">
      <c r="B26" s="13"/>
      <c r="C26" s="31">
        <v>12</v>
      </c>
      <c r="D26" s="32">
        <v>40493</v>
      </c>
      <c r="E26" s="33" t="s">
        <v>2</v>
      </c>
      <c r="F26" s="34">
        <v>1</v>
      </c>
      <c r="G26" s="35">
        <v>3</v>
      </c>
      <c r="H26" s="36">
        <f t="shared" si="1"/>
        <v>81.46668000918605</v>
      </c>
    </row>
    <row r="27" spans="2:8" ht="15">
      <c r="B27" s="13"/>
      <c r="C27" s="31">
        <v>13</v>
      </c>
      <c r="D27" s="32">
        <v>40493</v>
      </c>
      <c r="E27" s="33" t="s">
        <v>2</v>
      </c>
      <c r="F27" s="34">
        <v>1</v>
      </c>
      <c r="G27" s="35"/>
      <c r="H27" s="36">
        <f t="shared" si="1"/>
        <v>100</v>
      </c>
    </row>
    <row r="28" spans="2:8" ht="15">
      <c r="B28" s="13"/>
      <c r="C28" s="31">
        <v>14</v>
      </c>
      <c r="D28" s="32">
        <v>40493</v>
      </c>
      <c r="E28" s="33" t="s">
        <v>20</v>
      </c>
      <c r="F28" s="34">
        <v>2</v>
      </c>
      <c r="G28" s="35">
        <v>6</v>
      </c>
      <c r="H28" s="36">
        <f t="shared" si="1"/>
        <v>128.3285203298428</v>
      </c>
    </row>
    <row r="29" spans="2:8" ht="15">
      <c r="B29" s="13"/>
      <c r="C29" s="31">
        <v>15</v>
      </c>
      <c r="D29" s="32">
        <v>40493</v>
      </c>
      <c r="E29" s="33" t="s">
        <v>20</v>
      </c>
      <c r="F29" s="34">
        <v>1</v>
      </c>
      <c r="G29" s="35">
        <v>5</v>
      </c>
      <c r="H29" s="36">
        <f t="shared" si="1"/>
        <v>69.72902706678916</v>
      </c>
    </row>
    <row r="30" spans="2:8" ht="15">
      <c r="B30" s="13"/>
      <c r="C30" s="31">
        <v>16</v>
      </c>
      <c r="D30" s="32">
        <v>40493</v>
      </c>
      <c r="E30" s="33" t="s">
        <v>20</v>
      </c>
      <c r="F30" s="34">
        <v>1</v>
      </c>
      <c r="G30" s="35">
        <v>4</v>
      </c>
      <c r="H30" s="36">
        <f t="shared" si="1"/>
        <v>75.50813375962909</v>
      </c>
    </row>
    <row r="31" spans="2:8" ht="15">
      <c r="B31" s="13"/>
      <c r="C31" s="31">
        <v>17</v>
      </c>
      <c r="D31" s="32">
        <v>40493</v>
      </c>
      <c r="E31" s="33" t="s">
        <v>20</v>
      </c>
      <c r="F31" s="34">
        <v>1</v>
      </c>
      <c r="G31" s="35">
        <v>6</v>
      </c>
      <c r="H31" s="36">
        <f t="shared" si="0"/>
        <v>64.1642601649214</v>
      </c>
    </row>
    <row r="32" spans="2:8" ht="15">
      <c r="B32" s="13"/>
      <c r="C32" s="31">
        <v>18</v>
      </c>
      <c r="D32" s="32">
        <v>40493</v>
      </c>
      <c r="E32" s="33" t="s">
        <v>27</v>
      </c>
      <c r="F32" s="34">
        <v>1</v>
      </c>
      <c r="G32" s="35">
        <v>4</v>
      </c>
      <c r="H32" s="36">
        <f t="shared" si="0"/>
        <v>75.50813375962909</v>
      </c>
    </row>
    <row r="33" spans="2:8" ht="15">
      <c r="B33" s="13"/>
      <c r="C33" s="31">
        <v>19</v>
      </c>
      <c r="D33" s="32">
        <v>40493</v>
      </c>
      <c r="E33" s="33" t="s">
        <v>27</v>
      </c>
      <c r="F33" s="34">
        <v>1</v>
      </c>
      <c r="G33" s="35">
        <v>8</v>
      </c>
      <c r="H33" s="36">
        <f t="shared" si="0"/>
        <v>53.788284273999025</v>
      </c>
    </row>
    <row r="34" spans="2:8" ht="15">
      <c r="B34" s="13"/>
      <c r="C34" s="31">
        <v>20</v>
      </c>
      <c r="D34" s="32">
        <v>40493</v>
      </c>
      <c r="E34" s="33" t="s">
        <v>27</v>
      </c>
      <c r="F34" s="34">
        <v>1</v>
      </c>
      <c r="G34" s="35">
        <v>9</v>
      </c>
      <c r="H34" s="36">
        <f t="shared" si="0"/>
        <v>49.017002626474344</v>
      </c>
    </row>
    <row r="35" spans="2:8" ht="15.75" thickBot="1">
      <c r="B35" s="13"/>
      <c r="C35" s="37">
        <v>21</v>
      </c>
      <c r="D35" s="38">
        <v>40493</v>
      </c>
      <c r="E35" s="39" t="s">
        <v>27</v>
      </c>
      <c r="F35" s="40">
        <v>1</v>
      </c>
      <c r="G35" s="41">
        <v>3</v>
      </c>
      <c r="H35" s="42">
        <f t="shared" si="0"/>
        <v>81.46668000918605</v>
      </c>
    </row>
    <row r="36" spans="2:8" ht="15">
      <c r="B36" s="13"/>
      <c r="C36" s="13"/>
      <c r="D36" s="13"/>
      <c r="E36" s="43"/>
      <c r="F36" s="13"/>
      <c r="G36" s="13"/>
      <c r="H36" s="13"/>
    </row>
    <row r="37" spans="2:8" ht="28.5" customHeight="1">
      <c r="B37" s="13"/>
      <c r="C37" s="13"/>
      <c r="E37" s="13"/>
      <c r="F37" s="44"/>
      <c r="G37" s="45" t="s">
        <v>51</v>
      </c>
      <c r="H37" s="46">
        <f>SUM(H15:H35)/21</f>
        <v>76.13145897290573</v>
      </c>
    </row>
    <row r="38" spans="2:14" ht="15">
      <c r="B38" s="13"/>
      <c r="C38" s="13"/>
      <c r="D38" s="13"/>
      <c r="E38" s="13"/>
      <c r="F38" s="44"/>
      <c r="G38" s="47" t="s">
        <v>5</v>
      </c>
      <c r="H38" s="44" t="str">
        <f>IF(H37&gt;=40,"PASS","FAIL")</f>
        <v>PASS</v>
      </c>
      <c r="N38" s="76"/>
    </row>
    <row r="39" s="13" customFormat="1" ht="28.5" customHeight="1" hidden="1"/>
    <row r="40" s="13" customFormat="1" ht="14.25"/>
    <row r="41" spans="2:3" s="13" customFormat="1" ht="14.25">
      <c r="B41" s="16" t="s">
        <v>54</v>
      </c>
      <c r="C41" s="10"/>
    </row>
    <row r="42" s="13" customFormat="1" ht="14.25"/>
    <row r="43" s="13" customFormat="1" ht="14.25"/>
    <row r="44" s="13" customFormat="1" ht="15">
      <c r="K44"/>
    </row>
    <row r="45" s="13" customFormat="1" ht="14.25"/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I16" sqref="I16"/>
    </sheetView>
  </sheetViews>
  <sheetFormatPr defaultColWidth="9.140625" defaultRowHeight="15"/>
  <cols>
    <col min="3" max="5" width="16.7109375" style="0" customWidth="1"/>
  </cols>
  <sheetData>
    <row r="1" spans="2:7" ht="15">
      <c r="B1" s="13"/>
      <c r="C1" s="13"/>
      <c r="D1" s="14"/>
      <c r="E1" s="15" t="s">
        <v>30</v>
      </c>
      <c r="F1" s="13"/>
      <c r="G1" s="13"/>
    </row>
    <row r="2" spans="2:7" ht="15">
      <c r="B2" s="13"/>
      <c r="C2" s="13"/>
      <c r="D2" s="14"/>
      <c r="E2" s="14"/>
      <c r="F2" s="13"/>
      <c r="G2" s="13"/>
    </row>
    <row r="3" spans="2:7" ht="15">
      <c r="B3" s="13"/>
      <c r="C3" s="13"/>
      <c r="D3" s="13"/>
      <c r="E3" s="13"/>
      <c r="F3" s="13"/>
      <c r="G3" s="13"/>
    </row>
    <row r="4" spans="2:7" ht="15.75" thickBot="1">
      <c r="B4" s="13"/>
      <c r="C4" s="16" t="s">
        <v>7</v>
      </c>
      <c r="D4" s="17"/>
      <c r="E4" s="13"/>
      <c r="F4" s="13"/>
      <c r="G4" s="13"/>
    </row>
    <row r="5" spans="2:7" ht="15.75" thickBot="1">
      <c r="B5" s="13"/>
      <c r="C5" s="16" t="s">
        <v>32</v>
      </c>
      <c r="D5" s="18"/>
      <c r="E5" s="13"/>
      <c r="F5" s="13"/>
      <c r="G5" s="13"/>
    </row>
    <row r="6" spans="2:7" ht="15.75" thickBot="1">
      <c r="B6" s="13"/>
      <c r="C6" s="16" t="s">
        <v>8</v>
      </c>
      <c r="D6" s="19"/>
      <c r="E6" s="13"/>
      <c r="F6" s="13"/>
      <c r="G6" s="13"/>
    </row>
    <row r="7" spans="2:7" ht="15.75" thickBot="1">
      <c r="B7" s="13"/>
      <c r="C7" s="16" t="s">
        <v>9</v>
      </c>
      <c r="D7" s="19"/>
      <c r="E7" s="13"/>
      <c r="F7" s="13"/>
      <c r="G7" s="13"/>
    </row>
    <row r="8" spans="2:7" ht="15.75" thickBot="1">
      <c r="B8" s="13"/>
      <c r="C8" s="16" t="s">
        <v>10</v>
      </c>
      <c r="D8" s="20"/>
      <c r="E8" s="13"/>
      <c r="F8" s="13"/>
      <c r="G8" s="13"/>
    </row>
    <row r="9" spans="2:7" ht="15.75" thickBot="1">
      <c r="B9" s="13"/>
      <c r="C9" s="16" t="s">
        <v>12</v>
      </c>
      <c r="D9" s="19"/>
      <c r="E9" s="13"/>
      <c r="F9" s="13"/>
      <c r="G9" s="13"/>
    </row>
    <row r="10" spans="2:7" ht="15.75" thickBot="1">
      <c r="B10" s="13"/>
      <c r="C10" s="16" t="s">
        <v>11</v>
      </c>
      <c r="D10" s="17"/>
      <c r="E10" s="13"/>
      <c r="F10" s="13"/>
      <c r="G10" s="13"/>
    </row>
    <row r="11" spans="2:7" ht="15.75" thickBot="1">
      <c r="B11" s="13"/>
      <c r="C11" s="13"/>
      <c r="D11" s="13"/>
      <c r="E11" s="13"/>
      <c r="F11" s="13"/>
      <c r="G11" s="13"/>
    </row>
    <row r="12" spans="2:8" ht="19.5" thickBot="1">
      <c r="B12" s="13"/>
      <c r="C12" s="21" t="s">
        <v>31</v>
      </c>
      <c r="D12" s="24" t="s">
        <v>52</v>
      </c>
      <c r="E12" s="66"/>
      <c r="F12" s="66"/>
      <c r="G12" s="67"/>
      <c r="H12" s="1"/>
    </row>
    <row r="13" spans="2:8" ht="15.75" thickTop="1">
      <c r="B13" s="13"/>
      <c r="C13" s="50">
        <v>1</v>
      </c>
      <c r="D13" s="55">
        <f>'Task 1'!H37</f>
        <v>59.30968406382252</v>
      </c>
      <c r="E13" s="43"/>
      <c r="F13" s="68"/>
      <c r="G13" s="69"/>
      <c r="H13" s="8"/>
    </row>
    <row r="14" spans="2:8" ht="15">
      <c r="B14" s="13"/>
      <c r="C14" s="31">
        <v>2</v>
      </c>
      <c r="D14" s="36">
        <f>'Task 2'!H37</f>
        <v>72.61569960097333</v>
      </c>
      <c r="E14" s="43"/>
      <c r="F14" s="68"/>
      <c r="G14" s="69"/>
      <c r="H14" s="8"/>
    </row>
    <row r="15" spans="2:8" ht="15">
      <c r="B15" s="13"/>
      <c r="C15" s="31">
        <v>3</v>
      </c>
      <c r="D15" s="36">
        <f>'Task 3'!H37</f>
        <v>77.40399530807628</v>
      </c>
      <c r="E15" s="43"/>
      <c r="F15" s="68"/>
      <c r="G15" s="69"/>
      <c r="H15" s="8"/>
    </row>
    <row r="16" spans="2:8" ht="15">
      <c r="B16" s="13"/>
      <c r="C16" s="31">
        <v>4</v>
      </c>
      <c r="D16" s="36">
        <f>'Task 4'!H37</f>
        <v>70.4567744513375</v>
      </c>
      <c r="E16" s="43"/>
      <c r="F16" s="68"/>
      <c r="G16" s="69"/>
      <c r="H16" s="8"/>
    </row>
    <row r="17" spans="2:8" ht="15">
      <c r="B17" s="13"/>
      <c r="C17" s="31">
        <v>5</v>
      </c>
      <c r="D17" s="36">
        <f>'Task 5'!H37</f>
        <v>68.23479891619456</v>
      </c>
      <c r="E17" s="43"/>
      <c r="F17" s="68"/>
      <c r="G17" s="69"/>
      <c r="H17" s="8"/>
    </row>
    <row r="18" spans="2:8" ht="15.75" thickBot="1">
      <c r="B18" s="13"/>
      <c r="C18" s="37">
        <v>6</v>
      </c>
      <c r="D18" s="42">
        <f>'Task 6'!H37</f>
        <v>76.13145897290573</v>
      </c>
      <c r="E18" s="43"/>
      <c r="F18" s="68"/>
      <c r="G18" s="69"/>
      <c r="H18" s="8"/>
    </row>
    <row r="19" spans="2:8" ht="15">
      <c r="B19" s="13"/>
      <c r="C19" s="68"/>
      <c r="D19" s="70"/>
      <c r="E19" s="43"/>
      <c r="F19" s="68"/>
      <c r="G19" s="69"/>
      <c r="H19" s="8"/>
    </row>
    <row r="20" spans="1:8" ht="18.75">
      <c r="A20" s="12"/>
      <c r="B20" s="44"/>
      <c r="C20" s="71" t="s">
        <v>53</v>
      </c>
      <c r="D20" s="46">
        <f>SUM(D13:D18)/6</f>
        <v>70.69206855221832</v>
      </c>
      <c r="E20" s="72"/>
      <c r="F20" s="73"/>
      <c r="G20" s="74"/>
      <c r="H20" s="8"/>
    </row>
    <row r="21" spans="1:8" ht="15">
      <c r="A21" s="12"/>
      <c r="B21" s="44"/>
      <c r="C21" s="47" t="s">
        <v>37</v>
      </c>
      <c r="D21" s="44" t="str">
        <f>IF(D20&gt;=70,"PASS","FAIL")</f>
        <v>PASS</v>
      </c>
      <c r="E21" s="75"/>
      <c r="F21" s="73"/>
      <c r="G21" s="74"/>
      <c r="H21" s="8"/>
    </row>
    <row r="22" spans="2:8" ht="15">
      <c r="B22" s="13"/>
      <c r="C22" s="68"/>
      <c r="D22" s="70"/>
      <c r="E22" s="43"/>
      <c r="F22" s="68"/>
      <c r="G22" s="69"/>
      <c r="H22" s="8"/>
    </row>
    <row r="23" spans="2:8" ht="15">
      <c r="B23" s="13"/>
      <c r="C23" s="68"/>
      <c r="D23" s="70"/>
      <c r="E23" s="43"/>
      <c r="F23" s="68"/>
      <c r="G23" s="69"/>
      <c r="H23" s="8"/>
    </row>
    <row r="24" spans="3:8" ht="15">
      <c r="C24" s="68"/>
      <c r="D24" s="70"/>
      <c r="E24" s="43"/>
      <c r="F24" s="68"/>
      <c r="G24" s="69"/>
      <c r="H24" s="8"/>
    </row>
    <row r="25" spans="3:8" ht="15">
      <c r="C25" s="3"/>
      <c r="D25" s="5"/>
      <c r="E25" s="2"/>
      <c r="F25" s="3"/>
      <c r="G25" s="6"/>
      <c r="H25" s="8"/>
    </row>
    <row r="26" spans="3:8" ht="15">
      <c r="C26" s="3"/>
      <c r="D26" s="5"/>
      <c r="E26" s="2"/>
      <c r="F26" s="3"/>
      <c r="G26" s="6"/>
      <c r="H26" s="8"/>
    </row>
    <row r="27" spans="3:8" ht="15">
      <c r="C27" s="3"/>
      <c r="D27" s="5"/>
      <c r="E27" s="2"/>
      <c r="F27" s="3"/>
      <c r="G27" s="6"/>
      <c r="H27" s="8"/>
    </row>
    <row r="28" spans="3:8" ht="15">
      <c r="C28" s="3"/>
      <c r="D28" s="5"/>
      <c r="E28" s="2"/>
      <c r="F28" s="3"/>
      <c r="G28" s="6"/>
      <c r="H28" s="8"/>
    </row>
    <row r="29" spans="3:8" ht="15">
      <c r="C29" s="3"/>
      <c r="D29" s="5"/>
      <c r="E29" s="2"/>
      <c r="F29" s="3"/>
      <c r="G29" s="6"/>
      <c r="H29" s="8"/>
    </row>
    <row r="30" spans="3:8" ht="15">
      <c r="C30" s="3"/>
      <c r="D30" s="5"/>
      <c r="E30" s="2"/>
      <c r="F30" s="3"/>
      <c r="G30" s="6"/>
      <c r="H30" s="8"/>
    </row>
    <row r="31" spans="3:8" ht="15">
      <c r="C31" s="3"/>
      <c r="D31" s="5"/>
      <c r="E31" s="2"/>
      <c r="F31" s="3"/>
      <c r="G31" s="6"/>
      <c r="H31" s="8"/>
    </row>
    <row r="32" spans="3:8" ht="15">
      <c r="C32" s="3"/>
      <c r="D32" s="5"/>
      <c r="E32" s="2"/>
      <c r="F32" s="3"/>
      <c r="G32" s="6"/>
      <c r="H32" s="8"/>
    </row>
    <row r="33" ht="15">
      <c r="E33" s="2"/>
    </row>
    <row r="34" spans="5:6" ht="15">
      <c r="E34" s="4"/>
      <c r="F34" s="7"/>
    </row>
    <row r="36" spans="4:5" ht="15">
      <c r="D36" s="11"/>
      <c r="E36" s="12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23179</dc:creator>
  <cp:keywords/>
  <dc:description/>
  <cp:lastModifiedBy>23179</cp:lastModifiedBy>
  <cp:lastPrinted>2010-11-24T01:41:33Z</cp:lastPrinted>
  <dcterms:created xsi:type="dcterms:W3CDTF">2010-11-10T14:49:09Z</dcterms:created>
  <dcterms:modified xsi:type="dcterms:W3CDTF">2010-11-30T03:59:18Z</dcterms:modified>
  <cp:category/>
  <cp:version/>
  <cp:contentType/>
  <cp:contentStatus/>
</cp:coreProperties>
</file>