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0027\Desktop\Final Draft EVSE Documents 12.13.16\"/>
    </mc:Choice>
  </mc:AlternateContent>
  <bookViews>
    <workbookView xWindow="0" yWindow="0" windowWidth="21330" windowHeight="8865" tabRatio="754"/>
  </bookViews>
  <sheets>
    <sheet name="Cover Page" sheetId="9" r:id="rId1"/>
    <sheet name="1. Modal Analysis" sheetId="2" r:id="rId2"/>
    <sheet name="2. Allowances and Pass Rate" sheetId="3" r:id="rId3"/>
    <sheet name="3. Relay Power" sheetId="4" r:id="rId4"/>
    <sheet name="4. Stacked Bar Charts" sheetId="5" r:id="rId5"/>
  </sheets>
  <definedNames>
    <definedName name="_xlnm._FilterDatabase" localSheetId="1" hidden="1">'1. Modal Analysis'!$A$1:$AS$20</definedName>
    <definedName name="AEC">'1. Modal Analysis'!#REF!</definedName>
    <definedName name="Cat">'1. Modal Analysis'!#REF!</definedName>
    <definedName name="EnergyStarAEC">'1. Modal Analysis'!#REF!</definedName>
    <definedName name="Idle_Base_Allowance">'2. Allowances and Pass Rate'!$D$3</definedName>
    <definedName name="MeetsES">'1. Modal Analysis'!$AS$2:$AS$15</definedName>
    <definedName name="No_Vehicle_Mode_Base">'2. Allowances and Pass Rate'!$B$3</definedName>
    <definedName name="No_Vehicle_Mode_Cellular">'2. Allowances and Pass Rate'!$B$6</definedName>
    <definedName name="No_Vehicle_Mode_LAN">'2. Allowances and Pass Rate'!$B$7</definedName>
    <definedName name="No_Vehicle_Mode_WiFi">'2. Allowances and Pass Rate'!$B$5</definedName>
    <definedName name="Partial_On_Base_Allowance">'2. Allowances and Pass Rate'!$C$3</definedName>
  </definedNames>
  <calcPr calcId="152511"/>
</workbook>
</file>

<file path=xl/calcChain.xml><?xml version="1.0" encoding="utf-8"?>
<calcChain xmlns="http://schemas.openxmlformats.org/spreadsheetml/2006/main">
  <c r="B12" i="3" l="1"/>
  <c r="AR3" i="2"/>
  <c r="AR4" i="2"/>
  <c r="AR5" i="2"/>
  <c r="AR6" i="2"/>
  <c r="AR7" i="2"/>
  <c r="AR8" i="2"/>
  <c r="AR9" i="2"/>
  <c r="AR10" i="2"/>
  <c r="AR11" i="2"/>
  <c r="AR12" i="2"/>
  <c r="AR13" i="2"/>
  <c r="AR14" i="2"/>
  <c r="AR15" i="2"/>
  <c r="AR16" i="2"/>
  <c r="AR17" i="2"/>
  <c r="AR18" i="2"/>
  <c r="AR19" i="2"/>
  <c r="AR20" i="2"/>
  <c r="AR2" i="2"/>
  <c r="AH3" i="2"/>
  <c r="AH4" i="2"/>
  <c r="AH5" i="2"/>
  <c r="AH6" i="2"/>
  <c r="AH7" i="2"/>
  <c r="AH8" i="2"/>
  <c r="AH9" i="2"/>
  <c r="AH10" i="2"/>
  <c r="AH11" i="2"/>
  <c r="AH12" i="2"/>
  <c r="AH13" i="2"/>
  <c r="AH14" i="2"/>
  <c r="AH15" i="2"/>
  <c r="AH16" i="2"/>
  <c r="AH17" i="2"/>
  <c r="AH18" i="2"/>
  <c r="AH19" i="2"/>
  <c r="AH20" i="2"/>
  <c r="AH2" i="2"/>
  <c r="S5" i="4" l="1"/>
  <c r="S6" i="4"/>
  <c r="S7" i="4"/>
  <c r="S8" i="4"/>
  <c r="S9" i="4"/>
  <c r="S10" i="4"/>
  <c r="S4" i="4"/>
  <c r="AL3" i="2" l="1"/>
  <c r="AL4" i="2"/>
  <c r="AL5" i="2"/>
  <c r="AL6" i="2"/>
  <c r="AL7" i="2"/>
  <c r="AL8" i="2"/>
  <c r="AL9" i="2"/>
  <c r="AL10" i="2"/>
  <c r="AL11" i="2"/>
  <c r="AL12" i="2"/>
  <c r="AL13" i="2"/>
  <c r="AL14" i="2"/>
  <c r="AL15" i="2"/>
  <c r="AL16" i="2"/>
  <c r="AL17" i="2"/>
  <c r="AL18" i="2"/>
  <c r="AL19" i="2"/>
  <c r="AL20" i="2"/>
  <c r="AI3" i="2"/>
  <c r="AI4" i="2"/>
  <c r="AI5" i="2"/>
  <c r="AI6" i="2"/>
  <c r="AI7" i="2"/>
  <c r="AI8" i="2"/>
  <c r="AI9" i="2"/>
  <c r="AI10" i="2"/>
  <c r="AI11" i="2"/>
  <c r="AI12" i="2"/>
  <c r="AI13" i="2"/>
  <c r="AI14" i="2"/>
  <c r="AI15" i="2"/>
  <c r="AI16" i="2"/>
  <c r="AI17" i="2"/>
  <c r="AI18" i="2"/>
  <c r="AI19" i="2"/>
  <c r="AI20" i="2"/>
  <c r="AG3" i="2"/>
  <c r="AG4" i="2"/>
  <c r="AG5" i="2"/>
  <c r="AG6" i="2"/>
  <c r="AG7" i="2"/>
  <c r="AG8" i="2"/>
  <c r="AG9" i="2"/>
  <c r="AG10" i="2"/>
  <c r="AG11" i="2"/>
  <c r="AG12" i="2"/>
  <c r="AG13" i="2"/>
  <c r="AG14" i="2"/>
  <c r="AG15" i="2"/>
  <c r="AG16" i="2"/>
  <c r="AG17" i="2"/>
  <c r="AG18" i="2"/>
  <c r="AG19" i="2"/>
  <c r="AG20" i="2"/>
  <c r="AC3" i="2"/>
  <c r="AC4" i="2"/>
  <c r="AC5" i="2"/>
  <c r="AC6" i="2"/>
  <c r="AC7" i="2"/>
  <c r="AC8" i="2"/>
  <c r="AC9" i="2"/>
  <c r="AC10" i="2"/>
  <c r="AC11" i="2"/>
  <c r="AC12" i="2"/>
  <c r="AC13" i="2"/>
  <c r="AC14" i="2"/>
  <c r="AC15" i="2"/>
  <c r="AC16" i="2"/>
  <c r="AC17" i="2"/>
  <c r="AC18" i="2"/>
  <c r="AC19" i="2"/>
  <c r="AC20" i="2"/>
  <c r="Z3" i="2"/>
  <c r="Z4" i="2"/>
  <c r="Z5" i="2"/>
  <c r="Z6" i="2"/>
  <c r="Z7" i="2"/>
  <c r="Z8" i="2"/>
  <c r="Z9" i="2"/>
  <c r="Z10" i="2"/>
  <c r="Z11" i="2"/>
  <c r="Z12" i="2"/>
  <c r="Z13" i="2"/>
  <c r="Z14" i="2"/>
  <c r="Z15" i="2"/>
  <c r="Z16" i="2"/>
  <c r="Z17" i="2"/>
  <c r="Z18" i="2"/>
  <c r="Z19" i="2"/>
  <c r="Z20" i="2"/>
  <c r="Y3" i="2"/>
  <c r="Y4" i="2"/>
  <c r="Y5" i="2"/>
  <c r="Y6" i="2"/>
  <c r="Y7" i="2"/>
  <c r="Y8" i="2"/>
  <c r="Y9" i="2"/>
  <c r="Y10" i="2"/>
  <c r="Y11" i="2"/>
  <c r="Y12" i="2"/>
  <c r="Y13" i="2"/>
  <c r="Y14" i="2"/>
  <c r="Y15" i="2"/>
  <c r="Y16" i="2"/>
  <c r="Y17" i="2"/>
  <c r="Y18" i="2"/>
  <c r="Y19" i="2"/>
  <c r="Y20" i="2"/>
  <c r="V3" i="2"/>
  <c r="V4" i="2"/>
  <c r="V5" i="2"/>
  <c r="V6" i="2"/>
  <c r="V7" i="2"/>
  <c r="V8" i="2"/>
  <c r="V9" i="2"/>
  <c r="V10" i="2"/>
  <c r="V11" i="2"/>
  <c r="V12" i="2"/>
  <c r="V13" i="2"/>
  <c r="V14" i="2"/>
  <c r="V15" i="2"/>
  <c r="V16" i="2"/>
  <c r="V17" i="2"/>
  <c r="V18" i="2"/>
  <c r="V19" i="2"/>
  <c r="V20" i="2"/>
  <c r="U3" i="2"/>
  <c r="U4" i="2"/>
  <c r="U5" i="2"/>
  <c r="U6" i="2"/>
  <c r="U7" i="2"/>
  <c r="U8" i="2"/>
  <c r="U9" i="2"/>
  <c r="U10" i="2"/>
  <c r="U11" i="2"/>
  <c r="U12" i="2"/>
  <c r="U13" i="2"/>
  <c r="U14" i="2"/>
  <c r="U15" i="2"/>
  <c r="U16" i="2"/>
  <c r="U17" i="2"/>
  <c r="U18" i="2"/>
  <c r="U19" i="2"/>
  <c r="U20" i="2"/>
  <c r="T3" i="2"/>
  <c r="T4" i="2"/>
  <c r="T5" i="2"/>
  <c r="T6" i="2"/>
  <c r="T7" i="2"/>
  <c r="T8" i="2"/>
  <c r="T9" i="2"/>
  <c r="T10" i="2"/>
  <c r="T11" i="2"/>
  <c r="T12" i="2"/>
  <c r="T13" i="2"/>
  <c r="T14" i="2"/>
  <c r="T15" i="2"/>
  <c r="T16" i="2"/>
  <c r="T17" i="2"/>
  <c r="T18" i="2"/>
  <c r="T19" i="2"/>
  <c r="T20" i="2"/>
  <c r="S3" i="2"/>
  <c r="S4" i="2"/>
  <c r="S5" i="2"/>
  <c r="S6" i="2"/>
  <c r="S7" i="2"/>
  <c r="S8" i="2"/>
  <c r="S9" i="2"/>
  <c r="S10" i="2"/>
  <c r="S11" i="2"/>
  <c r="S12" i="2"/>
  <c r="S13" i="2"/>
  <c r="S14" i="2"/>
  <c r="S15" i="2"/>
  <c r="S2" i="2"/>
  <c r="Q3" i="2"/>
  <c r="Q4" i="2"/>
  <c r="Q5" i="2"/>
  <c r="Q6" i="2"/>
  <c r="Q7" i="2"/>
  <c r="Q8" i="2"/>
  <c r="Q9" i="2"/>
  <c r="Q10" i="2"/>
  <c r="Q11" i="2"/>
  <c r="Q12" i="2"/>
  <c r="Q13" i="2"/>
  <c r="Q14" i="2"/>
  <c r="Q15" i="2"/>
  <c r="Q16" i="2"/>
  <c r="R16" i="2" s="1"/>
  <c r="Q17" i="2"/>
  <c r="Q18" i="2"/>
  <c r="R18" i="2" s="1"/>
  <c r="Q19" i="2"/>
  <c r="Q20" i="2"/>
  <c r="R20" i="2" s="1"/>
  <c r="Q2" i="2"/>
  <c r="P3" i="2"/>
  <c r="P4" i="2"/>
  <c r="P5" i="2"/>
  <c r="P6" i="2"/>
  <c r="P7" i="2"/>
  <c r="P8" i="2"/>
  <c r="P9" i="2"/>
  <c r="P10" i="2"/>
  <c r="P11" i="2"/>
  <c r="P12" i="2"/>
  <c r="P13" i="2"/>
  <c r="P14" i="2"/>
  <c r="P15" i="2"/>
  <c r="P2" i="2"/>
  <c r="W19" i="2" l="1"/>
  <c r="W15" i="2"/>
  <c r="W11" i="2"/>
  <c r="W7" i="2"/>
  <c r="AE17" i="2"/>
  <c r="AE13" i="2"/>
  <c r="AE9" i="2"/>
  <c r="AE5" i="2"/>
  <c r="AN15" i="2"/>
  <c r="AN11" i="2"/>
  <c r="AN7" i="2"/>
  <c r="AN3" i="2"/>
  <c r="W18" i="2"/>
  <c r="W14" i="2"/>
  <c r="W10" i="2"/>
  <c r="W6" i="2"/>
  <c r="AE20" i="2"/>
  <c r="AE16" i="2"/>
  <c r="AE12" i="2"/>
  <c r="AE8" i="2"/>
  <c r="AE4" i="2"/>
  <c r="AN6" i="2"/>
  <c r="W17" i="2"/>
  <c r="W13" i="2"/>
  <c r="W9" i="2"/>
  <c r="W5" i="2"/>
  <c r="AE19" i="2"/>
  <c r="AE15" i="2"/>
  <c r="AE11" i="2"/>
  <c r="AE7" i="2"/>
  <c r="AE3" i="2"/>
  <c r="AN5" i="2"/>
  <c r="W20" i="2"/>
  <c r="W16" i="2"/>
  <c r="W12" i="2"/>
  <c r="W8" i="2"/>
  <c r="W4" i="2"/>
  <c r="AE18" i="2"/>
  <c r="AE14" i="2"/>
  <c r="AE10" i="2"/>
  <c r="AE6" i="2"/>
  <c r="AN12" i="2"/>
  <c r="AN8" i="2"/>
  <c r="AN4" i="2"/>
  <c r="AN14" i="2"/>
  <c r="W3" i="2"/>
  <c r="AP12" i="2"/>
  <c r="C12" i="4"/>
  <c r="C4" i="4"/>
  <c r="C11" i="4"/>
  <c r="C3" i="4"/>
  <c r="C14" i="4"/>
  <c r="C10" i="4"/>
  <c r="C6" i="4"/>
  <c r="C8" i="4"/>
  <c r="C7" i="4"/>
  <c r="C13" i="4"/>
  <c r="C9" i="4"/>
  <c r="C5" i="4"/>
  <c r="X11" i="2"/>
  <c r="X7" i="2"/>
  <c r="X3" i="2"/>
  <c r="AN10" i="2"/>
  <c r="AF5" i="2"/>
  <c r="R9" i="2"/>
  <c r="R5" i="2"/>
  <c r="AF17" i="2"/>
  <c r="AP7" i="2"/>
  <c r="R17" i="2"/>
  <c r="AP3" i="2"/>
  <c r="X15" i="2"/>
  <c r="AF12" i="2"/>
  <c r="R13" i="2"/>
  <c r="AP13" i="2"/>
  <c r="AP9" i="2"/>
  <c r="AP11" i="2"/>
  <c r="X12" i="2"/>
  <c r="X8" i="2"/>
  <c r="X4" i="2"/>
  <c r="R7" i="2"/>
  <c r="AF9" i="2"/>
  <c r="R14" i="2"/>
  <c r="AP14" i="2"/>
  <c r="R10" i="2"/>
  <c r="AP10" i="2"/>
  <c r="R6" i="2"/>
  <c r="AP6" i="2"/>
  <c r="X14" i="2"/>
  <c r="X9" i="2"/>
  <c r="AF16" i="2"/>
  <c r="AF11" i="2"/>
  <c r="AN9" i="2"/>
  <c r="R19" i="2"/>
  <c r="R12" i="2"/>
  <c r="X13" i="2"/>
  <c r="AF20" i="2"/>
  <c r="AF15" i="2"/>
  <c r="AF4" i="2"/>
  <c r="AN13" i="2"/>
  <c r="AP5" i="2"/>
  <c r="AF18" i="2"/>
  <c r="AF14" i="2"/>
  <c r="AF10" i="2"/>
  <c r="AF6" i="2"/>
  <c r="R11" i="2"/>
  <c r="R3" i="2"/>
  <c r="R4" i="2"/>
  <c r="X6" i="2"/>
  <c r="AF19" i="2"/>
  <c r="AF13" i="2"/>
  <c r="AF8" i="2"/>
  <c r="AF3" i="2"/>
  <c r="AP15" i="2"/>
  <c r="AP4" i="2"/>
  <c r="R8" i="2"/>
  <c r="R2" i="2"/>
  <c r="R15" i="2"/>
  <c r="X10" i="2"/>
  <c r="X5" i="2"/>
  <c r="AF7" i="2"/>
  <c r="AP8" i="2"/>
  <c r="AQ12" i="2" l="1"/>
  <c r="AS5" i="2"/>
  <c r="AQ9" i="2"/>
  <c r="AS12" i="2"/>
  <c r="AS9" i="2"/>
  <c r="AQ8" i="2"/>
  <c r="AS8" i="2"/>
  <c r="AS6" i="2"/>
  <c r="AQ6" i="2"/>
  <c r="AQ13" i="2"/>
  <c r="AS13" i="2"/>
  <c r="AS10" i="2"/>
  <c r="AQ10" i="2"/>
  <c r="AQ5" i="2"/>
  <c r="AS11" i="2"/>
  <c r="AQ11" i="2"/>
  <c r="AS14" i="2"/>
  <c r="AQ14" i="2"/>
  <c r="AQ4" i="2"/>
  <c r="AS4" i="2"/>
  <c r="AQ7" i="2"/>
  <c r="AS7" i="2"/>
  <c r="AQ3" i="2"/>
  <c r="AS3" i="2"/>
  <c r="AQ15" i="2"/>
  <c r="AS15" i="2"/>
  <c r="AM19" i="2" l="1"/>
  <c r="AD19" i="2"/>
  <c r="AM18" i="2"/>
  <c r="AD18" i="2"/>
  <c r="AM20" i="2"/>
  <c r="AD20" i="2"/>
  <c r="AM17" i="2"/>
  <c r="AD17" i="2"/>
  <c r="AM16" i="2"/>
  <c r="AD16" i="2"/>
  <c r="AM15" i="2"/>
  <c r="AD15" i="2"/>
  <c r="AM14" i="2"/>
  <c r="AD14" i="2"/>
  <c r="AM13" i="2"/>
  <c r="AD13" i="2"/>
  <c r="AM12" i="2"/>
  <c r="AD12" i="2"/>
  <c r="AD11" i="2"/>
  <c r="AM10" i="2"/>
  <c r="AD10" i="2"/>
  <c r="AM9" i="2"/>
  <c r="AD9" i="2"/>
  <c r="AM8" i="2"/>
  <c r="AD8" i="2"/>
  <c r="AM7" i="2"/>
  <c r="AD7" i="2"/>
  <c r="AM6" i="2"/>
  <c r="AD6" i="2"/>
  <c r="AM4" i="2"/>
  <c r="AD4" i="2"/>
  <c r="AM3" i="2"/>
  <c r="AD3" i="2"/>
  <c r="AM5" i="2"/>
  <c r="AD5" i="2"/>
  <c r="AM2" i="2"/>
  <c r="AL2" i="2"/>
  <c r="AI2" i="2"/>
  <c r="AG2" i="2"/>
  <c r="AD2" i="2"/>
  <c r="AC2" i="2"/>
  <c r="Z2" i="2"/>
  <c r="Y2" i="2"/>
  <c r="V2" i="2"/>
  <c r="U2" i="2"/>
  <c r="T2" i="2"/>
  <c r="AN2" i="2" l="1"/>
  <c r="AE2" i="2"/>
  <c r="AF2" i="2"/>
  <c r="W2" i="2"/>
  <c r="X2" i="2"/>
  <c r="AP2" i="2"/>
  <c r="AO5" i="2"/>
  <c r="AS2" i="2" l="1"/>
  <c r="AQ2" i="2"/>
  <c r="AO8" i="2"/>
  <c r="AO7" i="2"/>
  <c r="AO6" i="2"/>
  <c r="AO20" i="2" l="1"/>
  <c r="AO10" i="2"/>
  <c r="AO12" i="2"/>
  <c r="AO16" i="2"/>
  <c r="AO11" i="2"/>
  <c r="AO2" i="2"/>
  <c r="AO17" i="2"/>
  <c r="AO9" i="2"/>
  <c r="AO13" i="2"/>
  <c r="AO19" i="2"/>
  <c r="AO15" i="2"/>
  <c r="AO4" i="2"/>
  <c r="AO18" i="2"/>
  <c r="AO3" i="2"/>
  <c r="AO14" i="2"/>
</calcChain>
</file>

<file path=xl/sharedStrings.xml><?xml version="1.0" encoding="utf-8"?>
<sst xmlns="http://schemas.openxmlformats.org/spreadsheetml/2006/main" count="139" uniqueCount="60">
  <si>
    <t>Model #</t>
  </si>
  <si>
    <t>Level 1 or Level 2</t>
  </si>
  <si>
    <t>In-use Wi-Fi or Gigabit Ethernet Protocol with Wake Capability?</t>
  </si>
  <si>
    <t>In-use Cellular  with Wake Capability?</t>
  </si>
  <si>
    <t>Other In-use LAN (Local Area Network) Protocol with Wake Capability?</t>
  </si>
  <si>
    <t>In-use Display?</t>
  </si>
  <si>
    <t>Input Voltage (V)</t>
  </si>
  <si>
    <t>Max Nameplate Current (A)</t>
  </si>
  <si>
    <t>Room Temperature (°F)</t>
  </si>
  <si>
    <t>Relative Humidity (%)</t>
  </si>
  <si>
    <t>State A Input Power (W)</t>
  </si>
  <si>
    <t>State B Input Power (W)</t>
  </si>
  <si>
    <t>State C0 Input Power (W)</t>
  </si>
  <si>
    <t>State C0 Output Voltage RMS (V)</t>
  </si>
  <si>
    <t>State C Output Power (W)</t>
  </si>
  <si>
    <t>No Vehicle Mode Power (W)</t>
  </si>
  <si>
    <t>Partial On Mode Power (W)</t>
  </si>
  <si>
    <t>Relay Power (W)</t>
  </si>
  <si>
    <t>Idle Mode Power (W)</t>
  </si>
  <si>
    <t>Base_No Vehicle</t>
  </si>
  <si>
    <t>WiFi_No Vehicle</t>
  </si>
  <si>
    <t>LAN_No Vehicle</t>
  </si>
  <si>
    <t>No Vehicle Mode Functional Allowances</t>
  </si>
  <si>
    <t>Meets No Vehicle Mode</t>
  </si>
  <si>
    <t>Base_Partial On</t>
  </si>
  <si>
    <t>WiFi_Partial On</t>
  </si>
  <si>
    <t>Cellular</t>
  </si>
  <si>
    <t>Zigbee</t>
  </si>
  <si>
    <t>LAN_Partial On</t>
  </si>
  <si>
    <t>Touch Screen</t>
  </si>
  <si>
    <t>Partial On Mode Functional Allowance</t>
  </si>
  <si>
    <t>Meets Partial On Mode</t>
  </si>
  <si>
    <t>Base_Idle</t>
  </si>
  <si>
    <t>Relay_Idle</t>
  </si>
  <si>
    <t>WiFi_Idle</t>
  </si>
  <si>
    <t>Cellular3</t>
  </si>
  <si>
    <t>Zigbee4</t>
  </si>
  <si>
    <t>LAN_Idle</t>
  </si>
  <si>
    <t>Touch Screen2</t>
  </si>
  <si>
    <t>Idle Mode Functional Allowance</t>
  </si>
  <si>
    <t>Idle Mode Power - Allowance and Base</t>
  </si>
  <si>
    <t>Meets Idle Mode</t>
  </si>
  <si>
    <t>Meets Partial On and Idle Mode</t>
  </si>
  <si>
    <t>Meets Both2</t>
  </si>
  <si>
    <t>Meets All Three Modes</t>
  </si>
  <si>
    <t>Allowances</t>
  </si>
  <si>
    <t>No</t>
  </si>
  <si>
    <t>No Vehicle Mode (W)</t>
  </si>
  <si>
    <t>Partial On Mode (W)</t>
  </si>
  <si>
    <t>Idle Mode (W)</t>
  </si>
  <si>
    <t>Base</t>
  </si>
  <si>
    <t>Adder</t>
  </si>
  <si>
    <t>WiFi</t>
  </si>
  <si>
    <t>LAN</t>
  </si>
  <si>
    <t xml:space="preserve">Touchscreen </t>
  </si>
  <si>
    <t>PASS RATE</t>
  </si>
  <si>
    <t>Yes</t>
  </si>
  <si>
    <t>1/2</t>
  </si>
  <si>
    <t>ENERGY STAR® Electric Vehicle Supply Equipment Version 1.0 Final Draft Specification Data</t>
  </si>
  <si>
    <t xml:space="preserve">Enclosed are the ENERGY STAR EVSE data obtained from stakeholders and tested by EPA. These data served as the foundation for the proposed performance levels in the Final Draft Version 1.0 ENERGY STAR Specification for EVSE published on December 13, 2016.
The following tabs are included in this workbook: 
1. Modal Analysis
2. Allowances and Pass Rates
3. Relay Power
4. Stacked Bar Charts.
If you have any questions concerning these data, please contact Verena Radulovic, EPA, at Radulovic.Verena@epa.gov or 202-343-9845, or Matt Malinowski, ICF International, at Matt.Malinowski@icfi.com or 202-862-2693. For more information on ENERGY STAR EVSE specification development, please visit www.energystar.gov/NewSpecs and follow the link for "Version 1.0 is in development" under “Electric Vehicle Supply Equipment".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</si>
</sst>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4" x14ac:knownFonts="1">
    <font>
      <sz val="11"/>
      <color rgb="FF000000"/>
      <name val="Calibri"/>
    </font>
    <font>
      <sz val="11"/>
      <color theme="1"/>
      <name val="Calibri"/>
      <family val="2"/>
      <scheme val="minor"/>
    </font>
    <font>
      <sz val="11"/>
      <color theme="1"/>
      <name val="Calibri"/>
      <family val="2"/>
      <scheme val="minor"/>
    </font>
    <font>
      <b/>
      <u/>
      <sz val="11"/>
      <color indexed="8"/>
      <name val="Calibri"/>
      <family val="2"/>
    </font>
    <font>
      <b/>
      <sz val="11"/>
      <color indexed="8"/>
      <name val="Calibri"/>
      <family val="2"/>
    </font>
    <font>
      <b/>
      <sz val="10"/>
      <color indexed="9"/>
      <name val="Calibri"/>
      <family val="2"/>
    </font>
    <font>
      <sz val="10"/>
      <name val="Arial"/>
      <family val="2"/>
    </font>
    <font>
      <b/>
      <sz val="10"/>
      <name val="Arial"/>
      <family val="2"/>
    </font>
    <font>
      <sz val="8"/>
      <name val="Calibri"/>
      <family val="2"/>
    </font>
    <font>
      <b/>
      <sz val="10"/>
      <color indexed="9"/>
      <name val="Arial"/>
      <family val="2"/>
    </font>
    <font>
      <sz val="10"/>
      <color rgb="FF000000"/>
      <name val="Arial"/>
      <family val="2"/>
    </font>
    <font>
      <b/>
      <i/>
      <sz val="10"/>
      <name val="Arial"/>
      <family val="2"/>
    </font>
    <font>
      <sz val="10"/>
      <color theme="1"/>
      <name val="Arial"/>
      <family val="2"/>
    </font>
    <font>
      <b/>
      <sz val="12"/>
      <color theme="0"/>
      <name val="Arial"/>
      <family val="2"/>
    </font>
  </fonts>
  <fills count="9">
    <fill>
      <patternFill patternType="none"/>
    </fill>
    <fill>
      <patternFill patternType="gray125"/>
    </fill>
    <fill>
      <patternFill patternType="solid">
        <fgColor indexed="49"/>
        <bgColor indexed="49"/>
      </patternFill>
    </fill>
    <fill>
      <patternFill patternType="solid">
        <fgColor indexed="31"/>
        <bgColor indexed="31"/>
      </patternFill>
    </fill>
    <fill>
      <patternFill patternType="solid">
        <fgColor indexed="13"/>
        <bgColor indexed="13"/>
      </patternFill>
    </fill>
    <fill>
      <patternFill patternType="solid">
        <fgColor indexed="9"/>
        <bgColor indexed="9"/>
      </patternFill>
    </fill>
    <fill>
      <patternFill patternType="solid">
        <fgColor indexed="13"/>
        <bgColor indexed="49"/>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style="thin">
        <color indexed="44"/>
      </top>
      <bottom style="thin">
        <color indexed="4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7">
    <xf numFmtId="0" fontId="0" fillId="0" borderId="0"/>
    <xf numFmtId="0" fontId="6" fillId="0" borderId="0"/>
    <xf numFmtId="9" fontId="11" fillId="0" borderId="0" applyFont="0" applyFill="0" applyBorder="0" applyAlignment="0" applyProtection="0"/>
    <xf numFmtId="9" fontId="2"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 fillId="0" borderId="0"/>
  </cellStyleXfs>
  <cellXfs count="55">
    <xf numFmtId="0" fontId="0" fillId="0" borderId="0" xfId="0" applyFont="1" applyAlignment="1"/>
    <xf numFmtId="0" fontId="0" fillId="3" borderId="1" xfId="0" applyFont="1" applyFill="1" applyBorder="1"/>
    <xf numFmtId="0" fontId="3" fillId="3" borderId="1" xfId="0" applyFont="1" applyFill="1" applyBorder="1" applyAlignment="1">
      <alignment horizontal="center"/>
    </xf>
    <xf numFmtId="0" fontId="4" fillId="0" borderId="1" xfId="0" applyFont="1" applyBorder="1"/>
    <xf numFmtId="0" fontId="4" fillId="0" borderId="1" xfId="0" applyFont="1" applyBorder="1" applyAlignment="1">
      <alignment horizontal="left" wrapText="1"/>
    </xf>
    <xf numFmtId="0" fontId="4" fillId="0" borderId="1" xfId="0" applyFont="1" applyBorder="1" applyAlignment="1">
      <alignment wrapText="1"/>
    </xf>
    <xf numFmtId="0" fontId="4" fillId="3" borderId="1" xfId="0" applyFont="1" applyFill="1" applyBorder="1"/>
    <xf numFmtId="0" fontId="0" fillId="3" borderId="1" xfId="0" applyFont="1" applyFill="1" applyBorder="1" applyAlignment="1">
      <alignment horizontal="center"/>
    </xf>
    <xf numFmtId="0" fontId="0" fillId="0" borderId="1" xfId="0" applyFont="1" applyBorder="1"/>
    <xf numFmtId="0" fontId="0" fillId="0" borderId="1" xfId="0" applyFont="1" applyBorder="1" applyAlignment="1">
      <alignment horizontal="center"/>
    </xf>
    <xf numFmtId="0" fontId="4" fillId="3" borderId="1" xfId="0" applyFont="1" applyFill="1" applyBorder="1" applyAlignment="1">
      <alignment horizontal="left"/>
    </xf>
    <xf numFmtId="0" fontId="0" fillId="3" borderId="1" xfId="0" applyFont="1" applyFill="1" applyBorder="1" applyAlignment="1">
      <alignment horizontal="left"/>
    </xf>
    <xf numFmtId="0" fontId="4" fillId="0" borderId="1" xfId="0" applyFont="1" applyBorder="1" applyAlignment="1">
      <alignment horizontal="left"/>
    </xf>
    <xf numFmtId="0" fontId="0" fillId="0" borderId="1" xfId="0" applyFont="1" applyBorder="1" applyAlignment="1">
      <alignment horizontal="left"/>
    </xf>
    <xf numFmtId="0" fontId="0" fillId="0" borderId="2" xfId="0" applyFont="1" applyBorder="1"/>
    <xf numFmtId="0" fontId="0" fillId="0" borderId="2" xfId="0" applyFont="1" applyBorder="1" applyAlignment="1">
      <alignment horizontal="center"/>
    </xf>
    <xf numFmtId="0" fontId="0" fillId="3" borderId="2" xfId="0" applyFont="1" applyFill="1" applyBorder="1"/>
    <xf numFmtId="0" fontId="0" fillId="3" borderId="2" xfId="0" applyFont="1" applyFill="1" applyBorder="1" applyAlignment="1">
      <alignment horizontal="center"/>
    </xf>
    <xf numFmtId="0" fontId="0" fillId="0" borderId="0" xfId="0" applyFont="1"/>
    <xf numFmtId="0" fontId="0" fillId="4" borderId="3" xfId="0" applyFont="1" applyFill="1" applyBorder="1" applyAlignment="1">
      <alignment wrapText="1"/>
    </xf>
    <xf numFmtId="9" fontId="0" fillId="4" borderId="4" xfId="0" applyNumberFormat="1" applyFont="1" applyFill="1" applyBorder="1"/>
    <xf numFmtId="0" fontId="0" fillId="5" borderId="2" xfId="0" applyFont="1" applyFill="1" applyBorder="1" applyAlignment="1">
      <alignment wrapText="1"/>
    </xf>
    <xf numFmtId="0" fontId="10" fillId="0" borderId="0" xfId="0" applyFont="1" applyAlignment="1"/>
    <xf numFmtId="0" fontId="10" fillId="0" borderId="0" xfId="0" applyFont="1"/>
    <xf numFmtId="0" fontId="10" fillId="0" borderId="0" xfId="0" applyFont="1" applyFill="1" applyAlignment="1"/>
    <xf numFmtId="0" fontId="9" fillId="2" borderId="5" xfId="0" applyFont="1" applyFill="1" applyBorder="1" applyAlignment="1">
      <alignment wrapText="1"/>
    </xf>
    <xf numFmtId="0" fontId="9" fillId="2" borderId="6" xfId="0" applyFont="1" applyFill="1" applyBorder="1" applyAlignment="1">
      <alignment wrapText="1"/>
    </xf>
    <xf numFmtId="0" fontId="7" fillId="6" borderId="5" xfId="0" applyFont="1" applyFill="1" applyBorder="1" applyAlignment="1">
      <alignment wrapText="1"/>
    </xf>
    <xf numFmtId="0" fontId="10" fillId="0" borderId="14" xfId="0" applyFont="1" applyFill="1" applyBorder="1" applyAlignment="1">
      <alignment horizontal="right"/>
    </xf>
    <xf numFmtId="0" fontId="10" fillId="0" borderId="14" xfId="0" applyFont="1" applyFill="1" applyBorder="1"/>
    <xf numFmtId="0" fontId="10" fillId="0" borderId="14" xfId="0" applyFont="1" applyFill="1" applyBorder="1" applyAlignment="1">
      <alignment wrapText="1"/>
    </xf>
    <xf numFmtId="0" fontId="10" fillId="0" borderId="14" xfId="0" applyFont="1" applyFill="1" applyBorder="1" applyAlignment="1">
      <alignment horizontal="right" wrapText="1"/>
    </xf>
    <xf numFmtId="164" fontId="10" fillId="0" borderId="14" xfId="0" applyNumberFormat="1" applyFont="1" applyFill="1" applyBorder="1"/>
    <xf numFmtId="1" fontId="10" fillId="0" borderId="14" xfId="0" applyNumberFormat="1" applyFont="1" applyFill="1" applyBorder="1"/>
    <xf numFmtId="2" fontId="10" fillId="0" borderId="14" xfId="0" applyNumberFormat="1" applyFont="1" applyFill="1" applyBorder="1" applyAlignment="1">
      <alignment wrapText="1"/>
    </xf>
    <xf numFmtId="0" fontId="10" fillId="7" borderId="14" xfId="0" applyFont="1" applyFill="1" applyBorder="1" applyAlignment="1">
      <alignment horizontal="right"/>
    </xf>
    <xf numFmtId="0" fontId="10" fillId="7" borderId="14" xfId="0" applyFont="1" applyFill="1" applyBorder="1"/>
    <xf numFmtId="0" fontId="10" fillId="7" borderId="14" xfId="0" applyFont="1" applyFill="1" applyBorder="1" applyAlignment="1">
      <alignment wrapText="1"/>
    </xf>
    <xf numFmtId="164" fontId="10" fillId="7" borderId="14" xfId="0" applyNumberFormat="1" applyFont="1" applyFill="1" applyBorder="1"/>
    <xf numFmtId="0" fontId="10" fillId="7" borderId="14" xfId="0" applyFont="1" applyFill="1" applyBorder="1" applyAlignment="1">
      <alignment horizontal="center"/>
    </xf>
    <xf numFmtId="0" fontId="10" fillId="0" borderId="0" xfId="0" applyFont="1" applyFill="1"/>
    <xf numFmtId="0" fontId="6" fillId="0" borderId="14" xfId="0" applyFont="1" applyFill="1" applyBorder="1" applyAlignment="1">
      <alignment horizontal="right" wrapText="1"/>
    </xf>
    <xf numFmtId="0" fontId="10" fillId="0" borderId="0" xfId="0" applyFont="1" applyFill="1" applyBorder="1" applyAlignment="1">
      <alignment horizontal="right"/>
    </xf>
    <xf numFmtId="164" fontId="0" fillId="0" borderId="0" xfId="0" applyNumberFormat="1" applyFont="1" applyFill="1" applyBorder="1"/>
    <xf numFmtId="0" fontId="0" fillId="0" borderId="0" xfId="0" applyFont="1" applyFill="1" applyBorder="1" applyAlignment="1">
      <alignment horizontal="right"/>
    </xf>
    <xf numFmtId="0" fontId="0" fillId="0" borderId="0" xfId="0" applyFont="1" applyFill="1" applyBorder="1" applyAlignment="1">
      <alignment horizontal="right" wrapText="1"/>
    </xf>
    <xf numFmtId="0" fontId="5" fillId="2" borderId="7" xfId="0" applyFont="1" applyFill="1" applyBorder="1" applyAlignment="1">
      <alignment wrapText="1"/>
    </xf>
    <xf numFmtId="164" fontId="0" fillId="3" borderId="7" xfId="0" applyNumberFormat="1" applyFont="1" applyFill="1" applyBorder="1"/>
    <xf numFmtId="164" fontId="0" fillId="0" borderId="7" xfId="0" applyNumberFormat="1" applyFont="1" applyBorder="1"/>
    <xf numFmtId="0" fontId="13" fillId="8" borderId="11" xfId="6" applyFont="1" applyFill="1" applyBorder="1" applyAlignment="1">
      <alignment horizontal="center" vertical="center" wrapText="1"/>
    </xf>
    <xf numFmtId="0" fontId="13" fillId="8" borderId="12" xfId="6" applyFont="1" applyFill="1" applyBorder="1" applyAlignment="1">
      <alignment horizontal="center" vertical="center" wrapText="1"/>
    </xf>
    <xf numFmtId="0" fontId="13" fillId="8" borderId="10" xfId="6" applyFont="1" applyFill="1" applyBorder="1" applyAlignment="1">
      <alignment horizontal="center" vertical="center" wrapText="1"/>
    </xf>
    <xf numFmtId="0" fontId="12" fillId="0" borderId="9" xfId="6" applyFont="1" applyBorder="1" applyAlignment="1">
      <alignment horizontal="left" vertical="center" wrapText="1"/>
    </xf>
    <xf numFmtId="0" fontId="12" fillId="0" borderId="13" xfId="6" applyFont="1" applyBorder="1" applyAlignment="1">
      <alignment horizontal="left" vertical="center" wrapText="1"/>
    </xf>
    <xf numFmtId="0" fontId="12" fillId="0" borderId="8" xfId="6" applyFont="1" applyBorder="1" applyAlignment="1">
      <alignment horizontal="left" vertical="center" wrapText="1"/>
    </xf>
  </cellXfs>
  <cellStyles count="7">
    <cellStyle name="Comma 2" xfId="4"/>
    <cellStyle name="Currency 2" xfId="5"/>
    <cellStyle name="Normal" xfId="0" builtinId="0"/>
    <cellStyle name="Normal 2" xfId="1"/>
    <cellStyle name="Normal 2 2" xfId="6"/>
    <cellStyle name="Percent 2"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Relay Power vs. Nameplate Current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Measured Relay Power</c:v>
          </c:tx>
          <c:spPr>
            <a:ln w="25400" cap="rnd">
              <a:noFill/>
              <a:round/>
            </a:ln>
            <a:effectLst/>
          </c:spPr>
          <c:marker>
            <c:symbol val="circle"/>
            <c:size val="5"/>
            <c:spPr>
              <a:solidFill>
                <a:schemeClr val="accent1"/>
              </a:solidFill>
              <a:ln w="9525">
                <a:solidFill>
                  <a:schemeClr val="accent1"/>
                </a:solidFill>
              </a:ln>
              <a:effectLst/>
            </c:spPr>
          </c:marker>
          <c:xVal>
            <c:numRef>
              <c:f>'3. Relay Power'!$B$3:$B$19</c:f>
              <c:numCache>
                <c:formatCode>0.0</c:formatCode>
                <c:ptCount val="17"/>
                <c:pt idx="0">
                  <c:v>30</c:v>
                </c:pt>
                <c:pt idx="1">
                  <c:v>12</c:v>
                </c:pt>
                <c:pt idx="2">
                  <c:v>16</c:v>
                </c:pt>
                <c:pt idx="3">
                  <c:v>14</c:v>
                </c:pt>
                <c:pt idx="4">
                  <c:v>30</c:v>
                </c:pt>
                <c:pt idx="5">
                  <c:v>30</c:v>
                </c:pt>
                <c:pt idx="6">
                  <c:v>30</c:v>
                </c:pt>
                <c:pt idx="7">
                  <c:v>30</c:v>
                </c:pt>
                <c:pt idx="8">
                  <c:v>30</c:v>
                </c:pt>
                <c:pt idx="9">
                  <c:v>30</c:v>
                </c:pt>
                <c:pt idx="10">
                  <c:v>30</c:v>
                </c:pt>
                <c:pt idx="11">
                  <c:v>30</c:v>
                </c:pt>
              </c:numCache>
            </c:numRef>
          </c:xVal>
          <c:yVal>
            <c:numRef>
              <c:f>'3. Relay Power'!$C$3:$C$19</c:f>
              <c:numCache>
                <c:formatCode>0.0</c:formatCode>
                <c:ptCount val="17"/>
                <c:pt idx="0">
                  <c:v>2.3000000000000003</c:v>
                </c:pt>
                <c:pt idx="1">
                  <c:v>4.25</c:v>
                </c:pt>
                <c:pt idx="2">
                  <c:v>3.9539999999999997</c:v>
                </c:pt>
                <c:pt idx="3">
                  <c:v>5.2200000000000006</c:v>
                </c:pt>
                <c:pt idx="4">
                  <c:v>4.74</c:v>
                </c:pt>
                <c:pt idx="5">
                  <c:v>7.5229999999999997</c:v>
                </c:pt>
                <c:pt idx="6">
                  <c:v>2.8720000000000003</c:v>
                </c:pt>
                <c:pt idx="7">
                  <c:v>3.9020000000000001</c:v>
                </c:pt>
                <c:pt idx="8">
                  <c:v>3.2109999999999994</c:v>
                </c:pt>
                <c:pt idx="9">
                  <c:v>2.3499999999999996</c:v>
                </c:pt>
                <c:pt idx="10">
                  <c:v>4.04</c:v>
                </c:pt>
                <c:pt idx="11">
                  <c:v>15.280000000000001</c:v>
                </c:pt>
              </c:numCache>
            </c:numRef>
          </c:yVal>
          <c:smooth val="0"/>
          <c:extLst xmlns:c16r2="http://schemas.microsoft.com/office/drawing/2015/06/chart">
            <c:ext xmlns:c16="http://schemas.microsoft.com/office/drawing/2014/chart" uri="{C3380CC4-5D6E-409C-BE32-E72D297353CC}">
              <c16:uniqueId val="{00000000-2A75-43CF-B1F5-B474914755FA}"/>
            </c:ext>
          </c:extLst>
        </c:ser>
        <c:dLbls>
          <c:showLegendKey val="0"/>
          <c:showVal val="0"/>
          <c:showCatName val="0"/>
          <c:showSerName val="0"/>
          <c:showPercent val="0"/>
          <c:showBubbleSize val="0"/>
        </c:dLbls>
        <c:axId val="303777552"/>
        <c:axId val="303778336"/>
      </c:scatterChart>
      <c:scatterChart>
        <c:scatterStyle val="lineMarker"/>
        <c:varyColors val="0"/>
        <c:ser>
          <c:idx val="1"/>
          <c:order val="1"/>
          <c:tx>
            <c:v>ENERGY STAR Level</c:v>
          </c:tx>
          <c:spPr>
            <a:ln w="19050" cap="rnd">
              <a:solidFill>
                <a:schemeClr val="accent2"/>
              </a:solidFill>
              <a:round/>
            </a:ln>
            <a:effectLst/>
          </c:spPr>
          <c:marker>
            <c:symbol val="none"/>
          </c:marker>
          <c:xVal>
            <c:numRef>
              <c:f>'3. Relay Power'!$R$4:$R$10</c:f>
              <c:numCache>
                <c:formatCode>General</c:formatCode>
                <c:ptCount val="7"/>
                <c:pt idx="0">
                  <c:v>0</c:v>
                </c:pt>
                <c:pt idx="1">
                  <c:v>10</c:v>
                </c:pt>
                <c:pt idx="2">
                  <c:v>20</c:v>
                </c:pt>
                <c:pt idx="3">
                  <c:v>30</c:v>
                </c:pt>
                <c:pt idx="4">
                  <c:v>40</c:v>
                </c:pt>
                <c:pt idx="5">
                  <c:v>50</c:v>
                </c:pt>
                <c:pt idx="6">
                  <c:v>60</c:v>
                </c:pt>
              </c:numCache>
            </c:numRef>
          </c:xVal>
          <c:yVal>
            <c:numRef>
              <c:f>'3. Relay Power'!$S$4:$S$10</c:f>
              <c:numCache>
                <c:formatCode>General</c:formatCode>
                <c:ptCount val="7"/>
                <c:pt idx="0">
                  <c:v>0</c:v>
                </c:pt>
                <c:pt idx="1">
                  <c:v>4</c:v>
                </c:pt>
                <c:pt idx="2">
                  <c:v>8</c:v>
                </c:pt>
                <c:pt idx="3">
                  <c:v>12</c:v>
                </c:pt>
                <c:pt idx="4">
                  <c:v>16</c:v>
                </c:pt>
                <c:pt idx="5">
                  <c:v>20</c:v>
                </c:pt>
                <c:pt idx="6">
                  <c:v>24</c:v>
                </c:pt>
              </c:numCache>
            </c:numRef>
          </c:yVal>
          <c:smooth val="0"/>
          <c:extLst xmlns:c16r2="http://schemas.microsoft.com/office/drawing/2015/06/chart">
            <c:ext xmlns:c16="http://schemas.microsoft.com/office/drawing/2014/chart" uri="{C3380CC4-5D6E-409C-BE32-E72D297353CC}">
              <c16:uniqueId val="{00000001-2A75-43CF-B1F5-B474914755FA}"/>
            </c:ext>
          </c:extLst>
        </c:ser>
        <c:dLbls>
          <c:showLegendKey val="0"/>
          <c:showVal val="0"/>
          <c:showCatName val="0"/>
          <c:showSerName val="0"/>
          <c:showPercent val="0"/>
          <c:showBubbleSize val="0"/>
        </c:dLbls>
        <c:axId val="303778728"/>
        <c:axId val="303779120"/>
      </c:scatterChart>
      <c:valAx>
        <c:axId val="303777552"/>
        <c:scaling>
          <c:orientation val="minMax"/>
          <c:max val="6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Maximum Nameplate Current (A)</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778336"/>
        <c:crosses val="autoZero"/>
        <c:crossBetween val="midCat"/>
      </c:valAx>
      <c:valAx>
        <c:axId val="303778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Relay Power (W)</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777552"/>
        <c:crosses val="autoZero"/>
        <c:crossBetween val="midCat"/>
      </c:valAx>
      <c:valAx>
        <c:axId val="303779120"/>
        <c:scaling>
          <c:orientation val="minMax"/>
        </c:scaling>
        <c:delete val="1"/>
        <c:axPos val="r"/>
        <c:numFmt formatCode="General" sourceLinked="1"/>
        <c:majorTickMark val="out"/>
        <c:minorTickMark val="none"/>
        <c:tickLblPos val="nextTo"/>
        <c:crossAx val="303778728"/>
        <c:crosses val="max"/>
        <c:crossBetween val="midCat"/>
      </c:valAx>
      <c:valAx>
        <c:axId val="303778728"/>
        <c:scaling>
          <c:orientation val="minMax"/>
        </c:scaling>
        <c:delete val="1"/>
        <c:axPos val="t"/>
        <c:numFmt formatCode="General" sourceLinked="1"/>
        <c:majorTickMark val="out"/>
        <c:minorTickMark val="none"/>
        <c:tickLblPos val="nextTo"/>
        <c:crossAx val="303779120"/>
        <c:crosses val="max"/>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0" i="0">
                <a:solidFill>
                  <a:srgbClr val="595959"/>
                </a:solidFill>
              </a:defRPr>
            </a:pPr>
            <a:r>
              <a:rPr lang="en-US"/>
              <a:t>Partial On Mode Measured Power vs. Allowance+Adders</a:t>
            </a:r>
          </a:p>
        </c:rich>
      </c:tx>
      <c:layout/>
      <c:overlay val="0"/>
      <c:spPr>
        <a:noFill/>
        <a:ln w="25400">
          <a:noFill/>
        </a:ln>
      </c:spPr>
    </c:title>
    <c:autoTitleDeleted val="0"/>
    <c:plotArea>
      <c:layout/>
      <c:barChart>
        <c:barDir val="col"/>
        <c:grouping val="stacked"/>
        <c:varyColors val="0"/>
        <c:ser>
          <c:idx val="0"/>
          <c:order val="0"/>
          <c:tx>
            <c:v>Base Allowance</c:v>
          </c:tx>
          <c:spPr>
            <a:solidFill>
              <a:srgbClr val="5B9BD5"/>
            </a:solidFill>
          </c:spPr>
          <c:invertIfNegative val="1"/>
          <c:val>
            <c:numRef>
              <c:f>'1. Modal Analysis'!$Y$2:$Y$20</c:f>
              <c:numCache>
                <c:formatCode>General</c:formatCode>
                <c:ptCount val="19"/>
                <c:pt idx="0">
                  <c:v>2.6</c:v>
                </c:pt>
                <c:pt idx="1">
                  <c:v>2.6</c:v>
                </c:pt>
                <c:pt idx="2">
                  <c:v>2.6</c:v>
                </c:pt>
                <c:pt idx="3">
                  <c:v>2.6</c:v>
                </c:pt>
                <c:pt idx="4">
                  <c:v>2.6</c:v>
                </c:pt>
                <c:pt idx="5">
                  <c:v>2.6</c:v>
                </c:pt>
                <c:pt idx="6">
                  <c:v>2.6</c:v>
                </c:pt>
                <c:pt idx="7">
                  <c:v>2.6</c:v>
                </c:pt>
                <c:pt idx="8">
                  <c:v>2.6</c:v>
                </c:pt>
                <c:pt idx="9">
                  <c:v>2.6</c:v>
                </c:pt>
                <c:pt idx="10">
                  <c:v>2.6</c:v>
                </c:pt>
                <c:pt idx="11">
                  <c:v>2.6</c:v>
                </c:pt>
                <c:pt idx="12">
                  <c:v>2.6</c:v>
                </c:pt>
                <c:pt idx="13">
                  <c:v>2.6</c:v>
                </c:pt>
                <c:pt idx="14">
                  <c:v>2.6</c:v>
                </c:pt>
                <c:pt idx="15">
                  <c:v>2.6</c:v>
                </c:pt>
                <c:pt idx="16">
                  <c:v>2.6</c:v>
                </c:pt>
                <c:pt idx="17">
                  <c:v>2.6</c:v>
                </c:pt>
                <c:pt idx="18">
                  <c:v>2.6</c:v>
                </c:pt>
              </c:numCache>
            </c:numRef>
          </c:val>
          <c:extLst xmlns:c16r2="http://schemas.microsoft.com/office/drawing/2015/06/chart">
            <c:ext xmlns:c16="http://schemas.microsoft.com/office/drawing/2014/chart" uri="{C3380CC4-5D6E-409C-BE32-E72D297353CC}">
              <c16:uniqueId val="{00000000-9B46-4823-BAB2-C48889FBCB3A}"/>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v>Wi-Fi</c:v>
          </c:tx>
          <c:spPr>
            <a:solidFill>
              <a:srgbClr val="ED7D31"/>
            </a:solidFill>
          </c:spPr>
          <c:invertIfNegative val="1"/>
          <c:val>
            <c:numRef>
              <c:f>'1. Modal Analysis'!$Z$2:$Z$20</c:f>
              <c:numCache>
                <c:formatCode>General</c:formatCode>
                <c:ptCount val="19"/>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1</c:v>
                </c:pt>
                <c:pt idx="16">
                  <c:v>0</c:v>
                </c:pt>
                <c:pt idx="17">
                  <c:v>0</c:v>
                </c:pt>
                <c:pt idx="18">
                  <c:v>0</c:v>
                </c:pt>
              </c:numCache>
            </c:numRef>
          </c:val>
          <c:extLst xmlns:c16r2="http://schemas.microsoft.com/office/drawing/2015/06/chart">
            <c:ext xmlns:c16="http://schemas.microsoft.com/office/drawing/2014/chart" uri="{C3380CC4-5D6E-409C-BE32-E72D297353CC}">
              <c16:uniqueId val="{00000001-9B46-4823-BAB2-C48889FBCB3A}"/>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v>LAN</c:v>
          </c:tx>
          <c:spPr>
            <a:solidFill>
              <a:srgbClr val="FFC000"/>
            </a:solidFill>
          </c:spPr>
          <c:invertIfNegative val="1"/>
          <c:val>
            <c:numRef>
              <c:f>'1. Modal Analysis'!$AC$2:$AC$20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2-9B46-4823-BAB2-C48889FBCB3A}"/>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228071208"/>
        <c:axId val="228070424"/>
      </c:barChart>
      <c:scatterChart>
        <c:scatterStyle val="lineMarker"/>
        <c:varyColors val="0"/>
        <c:ser>
          <c:idx val="3"/>
          <c:order val="3"/>
          <c:tx>
            <c:v>Partial On Mode Power</c:v>
          </c:tx>
          <c:spPr>
            <a:ln w="28575">
              <a:noFill/>
            </a:ln>
          </c:spPr>
          <c:marker>
            <c:symbol val="dash"/>
            <c:size val="7"/>
            <c:spPr>
              <a:solidFill>
                <a:schemeClr val="tx1"/>
              </a:solidFill>
              <a:ln>
                <a:solidFill>
                  <a:schemeClr val="tx1"/>
                </a:solidFill>
              </a:ln>
            </c:spPr>
          </c:marker>
          <c:yVal>
            <c:numRef>
              <c:f>'1. Modal Analysis'!$Q$2:$Q$20</c:f>
              <c:numCache>
                <c:formatCode>0.0</c:formatCode>
                <c:ptCount val="19"/>
                <c:pt idx="0">
                  <c:v>1.46</c:v>
                </c:pt>
                <c:pt idx="1">
                  <c:v>1.4</c:v>
                </c:pt>
                <c:pt idx="2">
                  <c:v>1.55</c:v>
                </c:pt>
                <c:pt idx="3">
                  <c:v>1.296</c:v>
                </c:pt>
                <c:pt idx="4">
                  <c:v>1.77</c:v>
                </c:pt>
                <c:pt idx="5">
                  <c:v>1.98</c:v>
                </c:pt>
                <c:pt idx="6">
                  <c:v>3.6120000000000001</c:v>
                </c:pt>
                <c:pt idx="7">
                  <c:v>3.86</c:v>
                </c:pt>
                <c:pt idx="8">
                  <c:v>5.9020000000000001</c:v>
                </c:pt>
                <c:pt idx="9">
                  <c:v>4.3810000000000002</c:v>
                </c:pt>
                <c:pt idx="10">
                  <c:v>4.78</c:v>
                </c:pt>
                <c:pt idx="11">
                  <c:v>5.31</c:v>
                </c:pt>
                <c:pt idx="12">
                  <c:v>5.31</c:v>
                </c:pt>
                <c:pt idx="13">
                  <c:v>5.9</c:v>
                </c:pt>
                <c:pt idx="14">
                  <c:v>8.18</c:v>
                </c:pt>
                <c:pt idx="15">
                  <c:v>6.9</c:v>
                </c:pt>
                <c:pt idx="16">
                  <c:v>3.2</c:v>
                </c:pt>
                <c:pt idx="17">
                  <c:v>2.2000000000000002</c:v>
                </c:pt>
                <c:pt idx="18">
                  <c:v>3.6</c:v>
                </c:pt>
              </c:numCache>
            </c:numRef>
          </c:yVal>
          <c:smooth val="0"/>
          <c:extLst xmlns:c16r2="http://schemas.microsoft.com/office/drawing/2015/06/chart">
            <c:ext xmlns:c16="http://schemas.microsoft.com/office/drawing/2014/chart" uri="{C3380CC4-5D6E-409C-BE32-E72D297353CC}">
              <c16:uniqueId val="{00000003-9B46-4823-BAB2-C48889FBCB3A}"/>
            </c:ext>
          </c:extLst>
        </c:ser>
        <c:dLbls>
          <c:showLegendKey val="0"/>
          <c:showVal val="0"/>
          <c:showCatName val="0"/>
          <c:showSerName val="0"/>
          <c:showPercent val="0"/>
          <c:showBubbleSize val="0"/>
        </c:dLbls>
        <c:axId val="228071208"/>
        <c:axId val="228070424"/>
      </c:scatterChart>
      <c:catAx>
        <c:axId val="228071208"/>
        <c:scaling>
          <c:orientation val="minMax"/>
        </c:scaling>
        <c:delete val="0"/>
        <c:axPos val="b"/>
        <c:title>
          <c:tx>
            <c:rich>
              <a:bodyPr/>
              <a:lstStyle/>
              <a:p>
                <a:pPr lvl="0">
                  <a:defRPr sz="1000" b="0" i="0">
                    <a:solidFill>
                      <a:srgbClr val="595959"/>
                    </a:solidFill>
                  </a:defRPr>
                </a:pPr>
                <a:r>
                  <a:rPr lang="en-US"/>
                  <a:t>Models</a:t>
                </a:r>
              </a:p>
            </c:rich>
          </c:tx>
          <c:layout/>
          <c:overlay val="0"/>
          <c:spPr>
            <a:noFill/>
            <a:ln w="25400">
              <a:noFill/>
            </a:ln>
          </c:spPr>
        </c:title>
        <c:numFmt formatCode="General" sourceLinked="1"/>
        <c:majorTickMark val="cross"/>
        <c:minorTickMark val="cross"/>
        <c:tickLblPos val="nextTo"/>
        <c:txPr>
          <a:bodyPr/>
          <a:lstStyle/>
          <a:p>
            <a:pPr lvl="0">
              <a:defRPr sz="900" b="0" i="0">
                <a:solidFill>
                  <a:srgbClr val="595959"/>
                </a:solidFill>
              </a:defRPr>
            </a:pPr>
            <a:endParaRPr lang="en-US"/>
          </a:p>
        </c:txPr>
        <c:crossAx val="228070424"/>
        <c:crosses val="autoZero"/>
        <c:auto val="1"/>
        <c:lblAlgn val="ctr"/>
        <c:lblOffset val="100"/>
        <c:noMultiLvlLbl val="1"/>
      </c:catAx>
      <c:valAx>
        <c:axId val="228070424"/>
        <c:scaling>
          <c:orientation val="minMax"/>
        </c:scaling>
        <c:delete val="0"/>
        <c:axPos val="l"/>
        <c:majorGridlines>
          <c:spPr>
            <a:ln>
              <a:solidFill>
                <a:srgbClr val="D9D9D9"/>
              </a:solidFill>
            </a:ln>
          </c:spPr>
        </c:majorGridlines>
        <c:title>
          <c:tx>
            <c:rich>
              <a:bodyPr/>
              <a:lstStyle/>
              <a:p>
                <a:pPr lvl="0">
                  <a:defRPr sz="1000" b="0" i="0">
                    <a:solidFill>
                      <a:srgbClr val="595959"/>
                    </a:solidFill>
                  </a:defRPr>
                </a:pPr>
                <a:r>
                  <a:rPr lang="en-US"/>
                  <a:t>Partial On Mode Power</a:t>
                </a:r>
              </a:p>
            </c:rich>
          </c:tx>
          <c:layout/>
          <c:overlay val="0"/>
          <c:spPr>
            <a:noFill/>
            <a:ln w="25400">
              <a:noFill/>
            </a:ln>
          </c:spPr>
        </c:title>
        <c:numFmt formatCode="General" sourceLinked="1"/>
        <c:majorTickMark val="cross"/>
        <c:minorTickMark val="cross"/>
        <c:tickLblPos val="nextTo"/>
        <c:spPr>
          <a:ln w="47625">
            <a:noFill/>
          </a:ln>
        </c:spPr>
        <c:txPr>
          <a:bodyPr/>
          <a:lstStyle/>
          <a:p>
            <a:pPr lvl="0">
              <a:defRPr sz="900" b="0" i="0">
                <a:solidFill>
                  <a:srgbClr val="595959"/>
                </a:solidFill>
              </a:defRPr>
            </a:pPr>
            <a:endParaRPr lang="en-US"/>
          </a:p>
        </c:txPr>
        <c:crossAx val="228071208"/>
        <c:crosses val="autoZero"/>
        <c:crossBetween val="between"/>
      </c:valAx>
      <c:spPr>
        <a:solidFill>
          <a:srgbClr val="FFFFFF"/>
        </a:solidFill>
      </c:spPr>
    </c:plotArea>
    <c:legend>
      <c:legendPos val="b"/>
      <c:layout/>
      <c:overlay val="0"/>
      <c:txPr>
        <a:bodyPr/>
        <a:lstStyle/>
        <a:p>
          <a:pPr lvl="0">
            <a:defRPr sz="900">
              <a:solidFill>
                <a:srgbClr val="595959"/>
              </a:solidFill>
            </a:defRPr>
          </a:pPr>
          <a:endParaRPr lang="en-US"/>
        </a:p>
      </c:txPr>
    </c:legend>
    <c:plotVisOnly val="1"/>
    <c:dispBlanksAs val="zero"/>
    <c:showDLblsOverMax val="1"/>
  </c:chart>
  <c:spPr>
    <a:solidFill>
      <a:srgbClr val="FFFFFF"/>
    </a:solid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0" i="0">
                <a:solidFill>
                  <a:srgbClr val="595959"/>
                </a:solidFill>
              </a:defRPr>
            </a:pPr>
            <a:r>
              <a:rPr lang="en-US"/>
              <a:t>Idle Mode Measured Power vs. Allowance+Adders</a:t>
            </a:r>
          </a:p>
        </c:rich>
      </c:tx>
      <c:layout/>
      <c:overlay val="0"/>
      <c:spPr>
        <a:noFill/>
        <a:ln w="25400">
          <a:noFill/>
        </a:ln>
      </c:spPr>
    </c:title>
    <c:autoTitleDeleted val="0"/>
    <c:plotArea>
      <c:layout/>
      <c:barChart>
        <c:barDir val="col"/>
        <c:grouping val="stacked"/>
        <c:varyColors val="0"/>
        <c:ser>
          <c:idx val="0"/>
          <c:order val="0"/>
          <c:tx>
            <c:v>Base Allowance</c:v>
          </c:tx>
          <c:spPr>
            <a:solidFill>
              <a:srgbClr val="5B9BD5"/>
            </a:solidFill>
          </c:spPr>
          <c:invertIfNegative val="1"/>
          <c:val>
            <c:numRef>
              <c:f>'1. Modal Analysis'!$AG$2:$AG$20</c:f>
              <c:numCache>
                <c:formatCode>General</c:formatCode>
                <c:ptCount val="19"/>
                <c:pt idx="0">
                  <c:v>2.6</c:v>
                </c:pt>
                <c:pt idx="1">
                  <c:v>2.6</c:v>
                </c:pt>
                <c:pt idx="2">
                  <c:v>2.6</c:v>
                </c:pt>
                <c:pt idx="3">
                  <c:v>2.6</c:v>
                </c:pt>
                <c:pt idx="4">
                  <c:v>2.6</c:v>
                </c:pt>
                <c:pt idx="5">
                  <c:v>2.6</c:v>
                </c:pt>
                <c:pt idx="6">
                  <c:v>2.6</c:v>
                </c:pt>
                <c:pt idx="7">
                  <c:v>2.6</c:v>
                </c:pt>
                <c:pt idx="8">
                  <c:v>2.6</c:v>
                </c:pt>
                <c:pt idx="9">
                  <c:v>2.6</c:v>
                </c:pt>
                <c:pt idx="10">
                  <c:v>2.6</c:v>
                </c:pt>
                <c:pt idx="11">
                  <c:v>2.6</c:v>
                </c:pt>
                <c:pt idx="12">
                  <c:v>2.6</c:v>
                </c:pt>
                <c:pt idx="13">
                  <c:v>2.6</c:v>
                </c:pt>
                <c:pt idx="14">
                  <c:v>2.6</c:v>
                </c:pt>
                <c:pt idx="15">
                  <c:v>2.6</c:v>
                </c:pt>
                <c:pt idx="16">
                  <c:v>2.6</c:v>
                </c:pt>
                <c:pt idx="17">
                  <c:v>2.6</c:v>
                </c:pt>
                <c:pt idx="18">
                  <c:v>2.6</c:v>
                </c:pt>
              </c:numCache>
            </c:numRef>
          </c:val>
          <c:extLst xmlns:c16r2="http://schemas.microsoft.com/office/drawing/2015/06/chart">
            <c:ext xmlns:c16="http://schemas.microsoft.com/office/drawing/2014/chart" uri="{C3380CC4-5D6E-409C-BE32-E72D297353CC}">
              <c16:uniqueId val="{00000000-02EF-45D9-9901-38DA7843A755}"/>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v>Wi-Fi</c:v>
          </c:tx>
          <c:spPr>
            <a:solidFill>
              <a:srgbClr val="ED7D31"/>
            </a:solidFill>
          </c:spPr>
          <c:invertIfNegative val="1"/>
          <c:val>
            <c:numRef>
              <c:f>'1. Modal Analysis'!$AI$2:$AI$20</c:f>
              <c:numCache>
                <c:formatCode>General</c:formatCode>
                <c:ptCount val="19"/>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1</c:v>
                </c:pt>
                <c:pt idx="16">
                  <c:v>0</c:v>
                </c:pt>
                <c:pt idx="17">
                  <c:v>0</c:v>
                </c:pt>
                <c:pt idx="18">
                  <c:v>0</c:v>
                </c:pt>
              </c:numCache>
            </c:numRef>
          </c:val>
          <c:extLst xmlns:c16r2="http://schemas.microsoft.com/office/drawing/2015/06/chart">
            <c:ext xmlns:c16="http://schemas.microsoft.com/office/drawing/2014/chart" uri="{C3380CC4-5D6E-409C-BE32-E72D297353CC}">
              <c16:uniqueId val="{00000001-02EF-45D9-9901-38DA7843A755}"/>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v>LAN</c:v>
          </c:tx>
          <c:spPr>
            <a:solidFill>
              <a:srgbClr val="FFC000"/>
            </a:solidFill>
          </c:spPr>
          <c:invertIfNegative val="1"/>
          <c:val>
            <c:numRef>
              <c:f>'1. Modal Analysis'!$AL$2:$AL$20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2-02EF-45D9-9901-38DA7843A755}"/>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tx>
            <c:v>Relay Power Adder</c:v>
          </c:tx>
          <c:spPr>
            <a:solidFill>
              <a:srgbClr val="70AD47"/>
            </a:solidFill>
          </c:spPr>
          <c:invertIfNegative val="1"/>
          <c:val>
            <c:numRef>
              <c:f>'1. Modal Analysis'!$AH$2:$AH$20</c:f>
              <c:numCache>
                <c:formatCode>General</c:formatCode>
                <c:ptCount val="19"/>
                <c:pt idx="0">
                  <c:v>12</c:v>
                </c:pt>
                <c:pt idx="1">
                  <c:v>4.8000000000000007</c:v>
                </c:pt>
                <c:pt idx="2">
                  <c:v>6.4</c:v>
                </c:pt>
                <c:pt idx="3">
                  <c:v>5.6000000000000005</c:v>
                </c:pt>
                <c:pt idx="4">
                  <c:v>12</c:v>
                </c:pt>
                <c:pt idx="5">
                  <c:v>12</c:v>
                </c:pt>
                <c:pt idx="6">
                  <c:v>12</c:v>
                </c:pt>
                <c:pt idx="7">
                  <c:v>12</c:v>
                </c:pt>
                <c:pt idx="8">
                  <c:v>12</c:v>
                </c:pt>
                <c:pt idx="9">
                  <c:v>12</c:v>
                </c:pt>
                <c:pt idx="10">
                  <c:v>12</c:v>
                </c:pt>
                <c:pt idx="11">
                  <c:v>12</c:v>
                </c:pt>
                <c:pt idx="12">
                  <c:v>12</c:v>
                </c:pt>
                <c:pt idx="13">
                  <c:v>12</c:v>
                </c:pt>
                <c:pt idx="14">
                  <c:v>6.4</c:v>
                </c:pt>
                <c:pt idx="15">
                  <c:v>12</c:v>
                </c:pt>
                <c:pt idx="16">
                  <c:v>12</c:v>
                </c:pt>
                <c:pt idx="17">
                  <c:v>6</c:v>
                </c:pt>
                <c:pt idx="18">
                  <c:v>4.8000000000000007</c:v>
                </c:pt>
              </c:numCache>
            </c:numRef>
          </c:val>
          <c:extLst xmlns:c16r2="http://schemas.microsoft.com/office/drawing/2015/06/chart">
            <c:ext xmlns:c16="http://schemas.microsoft.com/office/drawing/2014/chart" uri="{C3380CC4-5D6E-409C-BE32-E72D297353CC}">
              <c16:uniqueId val="{00000003-02EF-45D9-9901-38DA7843A755}"/>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228069640"/>
        <c:axId val="228073168"/>
      </c:barChart>
      <c:scatterChart>
        <c:scatterStyle val="lineMarker"/>
        <c:varyColors val="0"/>
        <c:ser>
          <c:idx val="4"/>
          <c:order val="4"/>
          <c:tx>
            <c:v>Idle Mode Power</c:v>
          </c:tx>
          <c:spPr>
            <a:ln w="28575">
              <a:noFill/>
            </a:ln>
          </c:spPr>
          <c:marker>
            <c:symbol val="dash"/>
            <c:size val="7"/>
            <c:spPr>
              <a:solidFill>
                <a:schemeClr val="tx1"/>
              </a:solidFill>
              <a:ln>
                <a:solidFill>
                  <a:schemeClr val="tx1"/>
                </a:solidFill>
              </a:ln>
            </c:spPr>
          </c:marker>
          <c:yVal>
            <c:numRef>
              <c:f>'1. Modal Analysis'!$S$2:$S$20</c:f>
              <c:numCache>
                <c:formatCode>0.0</c:formatCode>
                <c:ptCount val="19"/>
                <c:pt idx="0">
                  <c:v>5.35</c:v>
                </c:pt>
                <c:pt idx="1">
                  <c:v>3.7</c:v>
                </c:pt>
                <c:pt idx="2">
                  <c:v>5.8</c:v>
                </c:pt>
                <c:pt idx="3">
                  <c:v>5.25</c:v>
                </c:pt>
                <c:pt idx="4">
                  <c:v>6.99</c:v>
                </c:pt>
                <c:pt idx="5">
                  <c:v>6.72</c:v>
                </c:pt>
                <c:pt idx="6">
                  <c:v>11.135</c:v>
                </c:pt>
                <c:pt idx="7">
                  <c:v>6.7320000000000002</c:v>
                </c:pt>
                <c:pt idx="8">
                  <c:v>9.8040000000000003</c:v>
                </c:pt>
                <c:pt idx="9">
                  <c:v>7.5919999999999996</c:v>
                </c:pt>
                <c:pt idx="10">
                  <c:v>7.13</c:v>
                </c:pt>
                <c:pt idx="11">
                  <c:v>9.35</c:v>
                </c:pt>
                <c:pt idx="12">
                  <c:v>20.59</c:v>
                </c:pt>
                <c:pt idx="13">
                  <c:v>3.96</c:v>
                </c:pt>
              </c:numCache>
            </c:numRef>
          </c:yVal>
          <c:smooth val="0"/>
          <c:extLst xmlns:c16r2="http://schemas.microsoft.com/office/drawing/2015/06/chart">
            <c:ext xmlns:c16="http://schemas.microsoft.com/office/drawing/2014/chart" uri="{C3380CC4-5D6E-409C-BE32-E72D297353CC}">
              <c16:uniqueId val="{00000004-02EF-45D9-9901-38DA7843A755}"/>
            </c:ext>
          </c:extLst>
        </c:ser>
        <c:dLbls>
          <c:showLegendKey val="0"/>
          <c:showVal val="0"/>
          <c:showCatName val="0"/>
          <c:showSerName val="0"/>
          <c:showPercent val="0"/>
          <c:showBubbleSize val="0"/>
        </c:dLbls>
        <c:axId val="228069640"/>
        <c:axId val="228073168"/>
      </c:scatterChart>
      <c:catAx>
        <c:axId val="228069640"/>
        <c:scaling>
          <c:orientation val="minMax"/>
        </c:scaling>
        <c:delete val="0"/>
        <c:axPos val="b"/>
        <c:title>
          <c:tx>
            <c:rich>
              <a:bodyPr/>
              <a:lstStyle/>
              <a:p>
                <a:pPr lvl="0">
                  <a:defRPr sz="1000" b="0" i="0">
                    <a:solidFill>
                      <a:srgbClr val="595959"/>
                    </a:solidFill>
                  </a:defRPr>
                </a:pPr>
                <a:r>
                  <a:rPr lang="en-US"/>
                  <a:t>Models</a:t>
                </a:r>
              </a:p>
            </c:rich>
          </c:tx>
          <c:layout/>
          <c:overlay val="0"/>
          <c:spPr>
            <a:noFill/>
            <a:ln w="25400">
              <a:noFill/>
            </a:ln>
          </c:spPr>
        </c:title>
        <c:numFmt formatCode="General" sourceLinked="1"/>
        <c:majorTickMark val="cross"/>
        <c:minorTickMark val="cross"/>
        <c:tickLblPos val="nextTo"/>
        <c:txPr>
          <a:bodyPr/>
          <a:lstStyle/>
          <a:p>
            <a:pPr lvl="0">
              <a:defRPr sz="900" b="0" i="0">
                <a:solidFill>
                  <a:srgbClr val="595959"/>
                </a:solidFill>
              </a:defRPr>
            </a:pPr>
            <a:endParaRPr lang="en-US"/>
          </a:p>
        </c:txPr>
        <c:crossAx val="228073168"/>
        <c:crosses val="autoZero"/>
        <c:auto val="1"/>
        <c:lblAlgn val="ctr"/>
        <c:lblOffset val="100"/>
        <c:noMultiLvlLbl val="1"/>
      </c:catAx>
      <c:valAx>
        <c:axId val="228073168"/>
        <c:scaling>
          <c:orientation val="minMax"/>
        </c:scaling>
        <c:delete val="0"/>
        <c:axPos val="l"/>
        <c:majorGridlines>
          <c:spPr>
            <a:ln>
              <a:solidFill>
                <a:srgbClr val="D9D9D9"/>
              </a:solidFill>
            </a:ln>
          </c:spPr>
        </c:majorGridlines>
        <c:title>
          <c:tx>
            <c:rich>
              <a:bodyPr/>
              <a:lstStyle/>
              <a:p>
                <a:pPr lvl="0">
                  <a:defRPr sz="1000" b="0" i="0">
                    <a:solidFill>
                      <a:srgbClr val="595959"/>
                    </a:solidFill>
                  </a:defRPr>
                </a:pPr>
                <a:r>
                  <a:rPr lang="en-US"/>
                  <a:t>Idle Mode Power</a:t>
                </a:r>
              </a:p>
            </c:rich>
          </c:tx>
          <c:layout/>
          <c:overlay val="0"/>
          <c:spPr>
            <a:noFill/>
            <a:ln w="25400">
              <a:noFill/>
            </a:ln>
          </c:spPr>
        </c:title>
        <c:numFmt formatCode="General" sourceLinked="1"/>
        <c:majorTickMark val="cross"/>
        <c:minorTickMark val="cross"/>
        <c:tickLblPos val="nextTo"/>
        <c:spPr>
          <a:ln w="47625">
            <a:noFill/>
          </a:ln>
        </c:spPr>
        <c:txPr>
          <a:bodyPr/>
          <a:lstStyle/>
          <a:p>
            <a:pPr lvl="0">
              <a:defRPr sz="900" b="0" i="0">
                <a:solidFill>
                  <a:srgbClr val="595959"/>
                </a:solidFill>
              </a:defRPr>
            </a:pPr>
            <a:endParaRPr lang="en-US"/>
          </a:p>
        </c:txPr>
        <c:crossAx val="228069640"/>
        <c:crosses val="autoZero"/>
        <c:crossBetween val="between"/>
      </c:valAx>
      <c:spPr>
        <a:solidFill>
          <a:srgbClr val="FFFFFF"/>
        </a:solidFill>
      </c:spPr>
    </c:plotArea>
    <c:legend>
      <c:legendPos val="b"/>
      <c:layout/>
      <c:overlay val="0"/>
      <c:txPr>
        <a:bodyPr/>
        <a:lstStyle/>
        <a:p>
          <a:pPr lvl="0">
            <a:defRPr sz="900">
              <a:solidFill>
                <a:srgbClr val="595959"/>
              </a:solidFill>
            </a:defRPr>
          </a:pPr>
          <a:endParaRPr lang="en-US"/>
        </a:p>
      </c:txPr>
    </c:legend>
    <c:plotVisOnly val="1"/>
    <c:dispBlanksAs val="zero"/>
    <c:showDLblsOverMax val="1"/>
  </c:chart>
  <c:spPr>
    <a:solidFill>
      <a:srgbClr val="FFFFFF"/>
    </a:solid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0" i="0">
                <a:solidFill>
                  <a:srgbClr val="595959"/>
                </a:solidFill>
              </a:defRPr>
            </a:pPr>
            <a:r>
              <a:rPr lang="en-US"/>
              <a:t>No Vehicle Mode Measured Power vs. Allowance+Adders</a:t>
            </a:r>
          </a:p>
        </c:rich>
      </c:tx>
      <c:layout/>
      <c:overlay val="0"/>
      <c:spPr>
        <a:noFill/>
        <a:ln w="25400">
          <a:noFill/>
        </a:ln>
      </c:spPr>
    </c:title>
    <c:autoTitleDeleted val="0"/>
    <c:plotArea>
      <c:layout/>
      <c:barChart>
        <c:barDir val="col"/>
        <c:grouping val="stacked"/>
        <c:varyColors val="0"/>
        <c:ser>
          <c:idx val="0"/>
          <c:order val="0"/>
          <c:tx>
            <c:v>Base Allowance</c:v>
          </c:tx>
          <c:spPr>
            <a:solidFill>
              <a:srgbClr val="5B9BD5"/>
            </a:solidFill>
          </c:spPr>
          <c:invertIfNegative val="1"/>
          <c:val>
            <c:numRef>
              <c:f>'1. Modal Analysis'!$T$4:$T$20</c:f>
              <c:numCache>
                <c:formatCode>0.0</c:formatCode>
                <c:ptCount val="17"/>
                <c:pt idx="0">
                  <c:v>2.6</c:v>
                </c:pt>
                <c:pt idx="1">
                  <c:v>2.6</c:v>
                </c:pt>
                <c:pt idx="2">
                  <c:v>2.6</c:v>
                </c:pt>
                <c:pt idx="3">
                  <c:v>2.6</c:v>
                </c:pt>
                <c:pt idx="4">
                  <c:v>2.6</c:v>
                </c:pt>
                <c:pt idx="5">
                  <c:v>2.6</c:v>
                </c:pt>
                <c:pt idx="6">
                  <c:v>2.6</c:v>
                </c:pt>
                <c:pt idx="7">
                  <c:v>2.6</c:v>
                </c:pt>
                <c:pt idx="8">
                  <c:v>2.6</c:v>
                </c:pt>
                <c:pt idx="9">
                  <c:v>2.6</c:v>
                </c:pt>
                <c:pt idx="10">
                  <c:v>2.6</c:v>
                </c:pt>
                <c:pt idx="11">
                  <c:v>2.6</c:v>
                </c:pt>
                <c:pt idx="12">
                  <c:v>2.6</c:v>
                </c:pt>
                <c:pt idx="13">
                  <c:v>2.6</c:v>
                </c:pt>
                <c:pt idx="14">
                  <c:v>2.6</c:v>
                </c:pt>
                <c:pt idx="15">
                  <c:v>2.6</c:v>
                </c:pt>
                <c:pt idx="16">
                  <c:v>2.6</c:v>
                </c:pt>
              </c:numCache>
            </c:numRef>
          </c:val>
          <c:extLst xmlns:c16r2="http://schemas.microsoft.com/office/drawing/2015/06/chart">
            <c:ext xmlns:c16="http://schemas.microsoft.com/office/drawing/2014/chart" uri="{C3380CC4-5D6E-409C-BE32-E72D297353CC}">
              <c16:uniqueId val="{00000000-3B00-41DC-B3DB-D52B8DCC3194}"/>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v>Wi-Fi</c:v>
          </c:tx>
          <c:spPr>
            <a:solidFill>
              <a:srgbClr val="ED7D31"/>
            </a:solidFill>
          </c:spPr>
          <c:invertIfNegative val="1"/>
          <c:val>
            <c:numRef>
              <c:f>'1. Modal Analysis'!$U$4:$U$20</c:f>
              <c:numCache>
                <c:formatCode>0.0</c:formatCode>
                <c:ptCount val="17"/>
                <c:pt idx="0">
                  <c:v>0</c:v>
                </c:pt>
                <c:pt idx="1">
                  <c:v>0</c:v>
                </c:pt>
                <c:pt idx="2">
                  <c:v>0</c:v>
                </c:pt>
                <c:pt idx="3">
                  <c:v>0</c:v>
                </c:pt>
                <c:pt idx="4">
                  <c:v>0</c:v>
                </c:pt>
                <c:pt idx="5">
                  <c:v>0</c:v>
                </c:pt>
                <c:pt idx="6">
                  <c:v>1</c:v>
                </c:pt>
                <c:pt idx="7">
                  <c:v>0</c:v>
                </c:pt>
                <c:pt idx="8">
                  <c:v>0</c:v>
                </c:pt>
                <c:pt idx="9">
                  <c:v>0</c:v>
                </c:pt>
                <c:pt idx="10">
                  <c:v>0</c:v>
                </c:pt>
                <c:pt idx="11">
                  <c:v>0</c:v>
                </c:pt>
                <c:pt idx="12">
                  <c:v>0</c:v>
                </c:pt>
                <c:pt idx="13">
                  <c:v>1</c:v>
                </c:pt>
                <c:pt idx="14">
                  <c:v>0</c:v>
                </c:pt>
                <c:pt idx="15">
                  <c:v>0</c:v>
                </c:pt>
                <c:pt idx="16">
                  <c:v>0</c:v>
                </c:pt>
              </c:numCache>
            </c:numRef>
          </c:val>
          <c:extLst xmlns:c16r2="http://schemas.microsoft.com/office/drawing/2015/06/chart">
            <c:ext xmlns:c16="http://schemas.microsoft.com/office/drawing/2014/chart" uri="{C3380CC4-5D6E-409C-BE32-E72D297353CC}">
              <c16:uniqueId val="{00000001-3B00-41DC-B3DB-D52B8DCC3194}"/>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tx>
            <c:v>LAN</c:v>
          </c:tx>
          <c:spPr>
            <a:solidFill>
              <a:srgbClr val="FFC000"/>
            </a:solidFill>
          </c:spPr>
          <c:invertIfNegative val="1"/>
          <c:val>
            <c:numRef>
              <c:f>'1. Modal Analysis'!$V$4:$V$20</c:f>
              <c:numCache>
                <c:formatCode>0.0</c:formatCode>
                <c:ptCount val="17"/>
                <c:pt idx="0">
                  <c:v>0</c:v>
                </c:pt>
                <c:pt idx="1">
                  <c:v>0</c:v>
                </c:pt>
                <c:pt idx="2">
                  <c:v>0</c:v>
                </c:pt>
                <c:pt idx="3">
                  <c:v>0</c:v>
                </c:pt>
                <c:pt idx="4">
                  <c:v>0</c:v>
                </c:pt>
                <c:pt idx="5">
                  <c:v>0</c:v>
                </c:pt>
                <c:pt idx="6">
                  <c:v>0</c:v>
                </c:pt>
                <c:pt idx="7">
                  <c:v>0</c:v>
                </c:pt>
                <c:pt idx="8">
                  <c:v>0</c:v>
                </c:pt>
                <c:pt idx="9">
                  <c:v>0</c:v>
                </c:pt>
                <c:pt idx="10">
                  <c:v>1</c:v>
                </c:pt>
                <c:pt idx="11">
                  <c:v>1</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2-3B00-41DC-B3DB-D52B8DCC3194}"/>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228072776"/>
        <c:axId val="228071600"/>
      </c:barChart>
      <c:scatterChart>
        <c:scatterStyle val="lineMarker"/>
        <c:varyColors val="0"/>
        <c:ser>
          <c:idx val="3"/>
          <c:order val="3"/>
          <c:tx>
            <c:v>No Vehicle Mode Power</c:v>
          </c:tx>
          <c:spPr>
            <a:ln w="28575">
              <a:noFill/>
            </a:ln>
          </c:spPr>
          <c:marker>
            <c:symbol val="dash"/>
            <c:size val="7"/>
            <c:spPr>
              <a:solidFill>
                <a:schemeClr val="tx1"/>
              </a:solidFill>
              <a:ln>
                <a:solidFill>
                  <a:schemeClr val="tx1"/>
                </a:solidFill>
              </a:ln>
            </c:spPr>
          </c:marker>
          <c:yVal>
            <c:numRef>
              <c:f>'1. Modal Analysis'!$P$2:$P$20</c:f>
              <c:numCache>
                <c:formatCode>General</c:formatCode>
                <c:ptCount val="19"/>
                <c:pt idx="0">
                  <c:v>1.21</c:v>
                </c:pt>
                <c:pt idx="1">
                  <c:v>1.41</c:v>
                </c:pt>
                <c:pt idx="2">
                  <c:v>1.62</c:v>
                </c:pt>
                <c:pt idx="3">
                  <c:v>1.274</c:v>
                </c:pt>
                <c:pt idx="4">
                  <c:v>1.73</c:v>
                </c:pt>
                <c:pt idx="5">
                  <c:v>1.93</c:v>
                </c:pt>
                <c:pt idx="6">
                  <c:v>3.5979999999999999</c:v>
                </c:pt>
                <c:pt idx="7">
                  <c:v>3.79</c:v>
                </c:pt>
                <c:pt idx="8">
                  <c:v>4.1440000000000001</c:v>
                </c:pt>
                <c:pt idx="9">
                  <c:v>4.2510000000000003</c:v>
                </c:pt>
                <c:pt idx="10">
                  <c:v>4.88</c:v>
                </c:pt>
                <c:pt idx="11">
                  <c:v>5.31</c:v>
                </c:pt>
                <c:pt idx="12">
                  <c:v>6.49</c:v>
                </c:pt>
                <c:pt idx="13">
                  <c:v>6.54</c:v>
                </c:pt>
              </c:numCache>
            </c:numRef>
          </c:yVal>
          <c:smooth val="0"/>
          <c:extLst xmlns:c16r2="http://schemas.microsoft.com/office/drawing/2015/06/chart">
            <c:ext xmlns:c16="http://schemas.microsoft.com/office/drawing/2014/chart" uri="{C3380CC4-5D6E-409C-BE32-E72D297353CC}">
              <c16:uniqueId val="{00000003-3B00-41DC-B3DB-D52B8DCC3194}"/>
            </c:ext>
          </c:extLst>
        </c:ser>
        <c:dLbls>
          <c:showLegendKey val="0"/>
          <c:showVal val="0"/>
          <c:showCatName val="0"/>
          <c:showSerName val="0"/>
          <c:showPercent val="0"/>
          <c:showBubbleSize val="0"/>
        </c:dLbls>
        <c:axId val="228072776"/>
        <c:axId val="228071600"/>
      </c:scatterChart>
      <c:catAx>
        <c:axId val="228072776"/>
        <c:scaling>
          <c:orientation val="minMax"/>
        </c:scaling>
        <c:delete val="0"/>
        <c:axPos val="b"/>
        <c:title>
          <c:tx>
            <c:rich>
              <a:bodyPr/>
              <a:lstStyle/>
              <a:p>
                <a:pPr lvl="0">
                  <a:defRPr sz="1000" b="0" i="0">
                    <a:solidFill>
                      <a:srgbClr val="595959"/>
                    </a:solidFill>
                  </a:defRPr>
                </a:pPr>
                <a:r>
                  <a:rPr lang="en-US"/>
                  <a:t>Models</a:t>
                </a:r>
              </a:p>
            </c:rich>
          </c:tx>
          <c:layout/>
          <c:overlay val="0"/>
          <c:spPr>
            <a:noFill/>
            <a:ln w="25400">
              <a:noFill/>
            </a:ln>
          </c:spPr>
        </c:title>
        <c:numFmt formatCode="General" sourceLinked="1"/>
        <c:majorTickMark val="cross"/>
        <c:minorTickMark val="cross"/>
        <c:tickLblPos val="nextTo"/>
        <c:txPr>
          <a:bodyPr/>
          <a:lstStyle/>
          <a:p>
            <a:pPr lvl="0">
              <a:defRPr sz="900" b="0" i="0">
                <a:solidFill>
                  <a:srgbClr val="595959"/>
                </a:solidFill>
              </a:defRPr>
            </a:pPr>
            <a:endParaRPr lang="en-US"/>
          </a:p>
        </c:txPr>
        <c:crossAx val="228071600"/>
        <c:crosses val="autoZero"/>
        <c:auto val="1"/>
        <c:lblAlgn val="ctr"/>
        <c:lblOffset val="100"/>
        <c:noMultiLvlLbl val="1"/>
      </c:catAx>
      <c:valAx>
        <c:axId val="228071600"/>
        <c:scaling>
          <c:orientation val="minMax"/>
        </c:scaling>
        <c:delete val="0"/>
        <c:axPos val="l"/>
        <c:majorGridlines>
          <c:spPr>
            <a:ln>
              <a:solidFill>
                <a:srgbClr val="D9D9D9"/>
              </a:solidFill>
            </a:ln>
          </c:spPr>
        </c:majorGridlines>
        <c:title>
          <c:tx>
            <c:rich>
              <a:bodyPr/>
              <a:lstStyle/>
              <a:p>
                <a:pPr lvl="0">
                  <a:defRPr sz="1000" b="0" i="0">
                    <a:solidFill>
                      <a:srgbClr val="595959"/>
                    </a:solidFill>
                  </a:defRPr>
                </a:pPr>
                <a:r>
                  <a:rPr lang="en-US"/>
                  <a:t>No Vehicle Mode Power (W)</a:t>
                </a:r>
              </a:p>
            </c:rich>
          </c:tx>
          <c:layout/>
          <c:overlay val="0"/>
          <c:spPr>
            <a:noFill/>
            <a:ln w="25400">
              <a:noFill/>
            </a:ln>
          </c:spPr>
        </c:title>
        <c:numFmt formatCode="0.0" sourceLinked="1"/>
        <c:majorTickMark val="cross"/>
        <c:minorTickMark val="cross"/>
        <c:tickLblPos val="nextTo"/>
        <c:spPr>
          <a:ln w="47625">
            <a:noFill/>
          </a:ln>
        </c:spPr>
        <c:txPr>
          <a:bodyPr/>
          <a:lstStyle/>
          <a:p>
            <a:pPr lvl="0">
              <a:defRPr sz="900" b="0" i="0">
                <a:solidFill>
                  <a:srgbClr val="595959"/>
                </a:solidFill>
              </a:defRPr>
            </a:pPr>
            <a:endParaRPr lang="en-US"/>
          </a:p>
        </c:txPr>
        <c:crossAx val="228072776"/>
        <c:crosses val="autoZero"/>
        <c:crossBetween val="between"/>
      </c:valAx>
      <c:spPr>
        <a:solidFill>
          <a:srgbClr val="FFFFFF"/>
        </a:solidFill>
      </c:spPr>
    </c:plotArea>
    <c:legend>
      <c:legendPos val="b"/>
      <c:layout/>
      <c:overlay val="0"/>
      <c:txPr>
        <a:bodyPr/>
        <a:lstStyle/>
        <a:p>
          <a:pPr lvl="0">
            <a:defRPr sz="900">
              <a:solidFill>
                <a:srgbClr val="595959"/>
              </a:solidFill>
            </a:defRPr>
          </a:pPr>
          <a:endParaRPr lang="en-US"/>
        </a:p>
      </c:txPr>
    </c:legend>
    <c:plotVisOnly val="1"/>
    <c:dispBlanksAs val="zero"/>
    <c:showDLblsOverMax val="1"/>
  </c:chart>
  <c:spPr>
    <a:solidFill>
      <a:srgbClr val="FFFFFF"/>
    </a:solidFill>
  </c:sp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257174</xdr:colOff>
      <xdr:row>1</xdr:row>
      <xdr:rowOff>190500</xdr:rowOff>
    </xdr:from>
    <xdr:to>
      <xdr:col>16</xdr:col>
      <xdr:colOff>409574</xdr:colOff>
      <xdr:row>17</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323850</xdr:colOff>
      <xdr:row>24</xdr:row>
      <xdr:rowOff>0</xdr:rowOff>
    </xdr:to>
    <xdr:graphicFrame macro="">
      <xdr:nvGraphicFramePr>
        <xdr:cNvPr id="1228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47625</xdr:colOff>
      <xdr:row>0</xdr:row>
      <xdr:rowOff>114300</xdr:rowOff>
    </xdr:from>
    <xdr:to>
      <xdr:col>24</xdr:col>
      <xdr:colOff>123825</xdr:colOff>
      <xdr:row>24</xdr:row>
      <xdr:rowOff>28575</xdr:rowOff>
    </xdr:to>
    <xdr:graphicFrame macro="">
      <xdr:nvGraphicFramePr>
        <xdr:cNvPr id="1229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266700</xdr:colOff>
      <xdr:row>24</xdr:row>
      <xdr:rowOff>171450</xdr:rowOff>
    </xdr:from>
    <xdr:to>
      <xdr:col>13</xdr:col>
      <xdr:colOff>0</xdr:colOff>
      <xdr:row>48</xdr:row>
      <xdr:rowOff>171450</xdr:rowOff>
    </xdr:to>
    <xdr:graphicFrame macro="">
      <xdr:nvGraphicFramePr>
        <xdr:cNvPr id="1229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
  <sheetViews>
    <sheetView showGridLines="0" tabSelected="1" workbookViewId="0">
      <selection activeCell="B3" sqref="B3:K3"/>
    </sheetView>
  </sheetViews>
  <sheetFormatPr defaultRowHeight="15" x14ac:dyDescent="0.25"/>
  <sheetData>
    <row r="2" spans="2:11" ht="42" customHeight="1" x14ac:dyDescent="0.25">
      <c r="B2" s="49" t="s">
        <v>58</v>
      </c>
      <c r="C2" s="50"/>
      <c r="D2" s="50"/>
      <c r="E2" s="50"/>
      <c r="F2" s="50"/>
      <c r="G2" s="50"/>
      <c r="H2" s="50"/>
      <c r="I2" s="50"/>
      <c r="J2" s="50"/>
      <c r="K2" s="51"/>
    </row>
    <row r="3" spans="2:11" ht="240" customHeight="1" x14ac:dyDescent="0.25">
      <c r="B3" s="52" t="s">
        <v>59</v>
      </c>
      <c r="C3" s="53"/>
      <c r="D3" s="53"/>
      <c r="E3" s="53"/>
      <c r="F3" s="53"/>
      <c r="G3" s="53"/>
      <c r="H3" s="53"/>
      <c r="I3" s="53"/>
      <c r="J3" s="53"/>
      <c r="K3" s="54"/>
    </row>
  </sheetData>
  <mergeCells count="2">
    <mergeCell ref="B2:K2"/>
    <mergeCell ref="B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94"/>
  <sheetViews>
    <sheetView workbookViewId="0">
      <selection activeCell="AS4" sqref="AS4"/>
    </sheetView>
  </sheetViews>
  <sheetFormatPr defaultColWidth="15.140625" defaultRowHeight="15" customHeight="1" x14ac:dyDescent="0.2"/>
  <cols>
    <col min="1" max="1" width="9.5703125" style="22" customWidth="1"/>
    <col min="2" max="2" width="11.7109375" style="22" bestFit="1" customWidth="1"/>
    <col min="3" max="3" width="13.140625" style="22" bestFit="1" customWidth="1"/>
    <col min="4" max="4" width="11.140625" style="22" bestFit="1" customWidth="1"/>
    <col min="5" max="5" width="9.5703125" style="22" customWidth="1"/>
    <col min="6" max="13" width="10.42578125" style="22" customWidth="1"/>
    <col min="14" max="15" width="10.42578125" style="22" hidden="1" customWidth="1"/>
    <col min="16" max="26" width="10.42578125" style="22" customWidth="1"/>
    <col min="27" max="28" width="10.42578125" style="22" hidden="1" customWidth="1"/>
    <col min="29" max="29" width="10.42578125" style="22" customWidth="1"/>
    <col min="30" max="30" width="10.42578125" style="22" hidden="1" customWidth="1"/>
    <col min="31" max="35" width="10.42578125" style="22" customWidth="1"/>
    <col min="36" max="37" width="10.42578125" style="22" hidden="1" customWidth="1"/>
    <col min="38" max="38" width="10.42578125" style="22" customWidth="1"/>
    <col min="39" max="39" width="10.42578125" style="22" hidden="1" customWidth="1"/>
    <col min="40" max="40" width="10.42578125" style="22" customWidth="1"/>
    <col min="41" max="41" width="10.42578125" style="22" hidden="1" customWidth="1"/>
    <col min="42" max="43" width="10.42578125" style="22" customWidth="1"/>
    <col min="44" max="44" width="10.42578125" style="22" hidden="1" customWidth="1"/>
    <col min="45" max="45" width="10.42578125" style="22" customWidth="1"/>
    <col min="46" max="16384" width="15.140625" style="22"/>
  </cols>
  <sheetData>
    <row r="1" spans="1:45" ht="105" customHeight="1" x14ac:dyDescent="0.2">
      <c r="A1" s="25" t="s">
        <v>0</v>
      </c>
      <c r="B1" s="25" t="s">
        <v>1</v>
      </c>
      <c r="C1" s="25" t="s">
        <v>2</v>
      </c>
      <c r="D1" s="25" t="s">
        <v>3</v>
      </c>
      <c r="E1" s="25" t="s">
        <v>4</v>
      </c>
      <c r="F1" s="25" t="s">
        <v>5</v>
      </c>
      <c r="G1" s="25" t="s">
        <v>6</v>
      </c>
      <c r="H1" s="25" t="s">
        <v>7</v>
      </c>
      <c r="I1" s="25" t="s">
        <v>8</v>
      </c>
      <c r="J1" s="25" t="s">
        <v>9</v>
      </c>
      <c r="K1" s="25" t="s">
        <v>10</v>
      </c>
      <c r="L1" s="25" t="s">
        <v>11</v>
      </c>
      <c r="M1" s="25" t="s">
        <v>12</v>
      </c>
      <c r="N1" s="26" t="s">
        <v>13</v>
      </c>
      <c r="O1" s="25" t="s">
        <v>14</v>
      </c>
      <c r="P1" s="27" t="s">
        <v>15</v>
      </c>
      <c r="Q1" s="27" t="s">
        <v>16</v>
      </c>
      <c r="R1" s="25" t="s">
        <v>17</v>
      </c>
      <c r="S1" s="27" t="s">
        <v>18</v>
      </c>
      <c r="T1" s="25" t="s">
        <v>19</v>
      </c>
      <c r="U1" s="25" t="s">
        <v>20</v>
      </c>
      <c r="V1" s="25" t="s">
        <v>21</v>
      </c>
      <c r="W1" s="25" t="s">
        <v>22</v>
      </c>
      <c r="X1" s="25" t="s">
        <v>23</v>
      </c>
      <c r="Y1" s="25" t="s">
        <v>24</v>
      </c>
      <c r="Z1" s="25" t="s">
        <v>25</v>
      </c>
      <c r="AA1" s="26" t="s">
        <v>26</v>
      </c>
      <c r="AB1" s="25" t="s">
        <v>27</v>
      </c>
      <c r="AC1" s="25" t="s">
        <v>28</v>
      </c>
      <c r="AD1" s="26" t="s">
        <v>29</v>
      </c>
      <c r="AE1" s="25" t="s">
        <v>30</v>
      </c>
      <c r="AF1" s="25" t="s">
        <v>31</v>
      </c>
      <c r="AG1" s="25" t="s">
        <v>32</v>
      </c>
      <c r="AH1" s="25" t="s">
        <v>33</v>
      </c>
      <c r="AI1" s="25" t="s">
        <v>34</v>
      </c>
      <c r="AJ1" s="26" t="s">
        <v>35</v>
      </c>
      <c r="AK1" s="25" t="s">
        <v>36</v>
      </c>
      <c r="AL1" s="25" t="s">
        <v>37</v>
      </c>
      <c r="AM1" s="26" t="s">
        <v>38</v>
      </c>
      <c r="AN1" s="25" t="s">
        <v>39</v>
      </c>
      <c r="AO1" s="26" t="s">
        <v>40</v>
      </c>
      <c r="AP1" s="25" t="s">
        <v>41</v>
      </c>
      <c r="AQ1" s="25" t="s">
        <v>42</v>
      </c>
      <c r="AR1" s="26" t="s">
        <v>43</v>
      </c>
      <c r="AS1" s="25" t="s">
        <v>44</v>
      </c>
    </row>
    <row r="2" spans="1:45" s="24" customFormat="1" ht="15" customHeight="1" x14ac:dyDescent="0.2">
      <c r="A2" s="28">
        <v>1</v>
      </c>
      <c r="B2" s="28" t="s">
        <v>57</v>
      </c>
      <c r="C2" s="29" t="s">
        <v>46</v>
      </c>
      <c r="D2" s="29" t="s">
        <v>46</v>
      </c>
      <c r="E2" s="29" t="s">
        <v>46</v>
      </c>
      <c r="F2" s="30" t="s">
        <v>46</v>
      </c>
      <c r="G2" s="31">
        <v>206.7</v>
      </c>
      <c r="H2" s="31">
        <v>30</v>
      </c>
      <c r="I2" s="30"/>
      <c r="J2" s="30"/>
      <c r="K2" s="30">
        <v>1.21</v>
      </c>
      <c r="L2" s="30">
        <v>1.46</v>
      </c>
      <c r="M2" s="30">
        <v>5.35</v>
      </c>
      <c r="N2" s="30"/>
      <c r="O2" s="30"/>
      <c r="P2" s="30">
        <f>'1. Modal Analysis'!$K2</f>
        <v>1.21</v>
      </c>
      <c r="Q2" s="32">
        <f>'1. Modal Analysis'!$L2</f>
        <v>1.46</v>
      </c>
      <c r="R2" s="32">
        <f>'1. Modal Analysis'!$S2-'1. Modal Analysis'!$Q2</f>
        <v>3.8899999999999997</v>
      </c>
      <c r="S2" s="32">
        <f>'1. Modal Analysis'!$M2</f>
        <v>5.35</v>
      </c>
      <c r="T2" s="32">
        <f t="shared" ref="T2:T20" si="0">No_Vehicle_Mode_Base</f>
        <v>2.6</v>
      </c>
      <c r="U2" s="32" t="str">
        <f>IF(C2="YES",'2. Allowances and Pass Rate'!$B$5,"")</f>
        <v/>
      </c>
      <c r="V2" s="32" t="str">
        <f>IF(E2="YES",'2. Allowances and Pass Rate'!B$7,"")</f>
        <v/>
      </c>
      <c r="W2" s="33">
        <f>SUM('1. Modal Analysis'!$U2:$V2)</f>
        <v>0</v>
      </c>
      <c r="X2" s="32" t="b">
        <f>IF('1. Modal Analysis'!$P2&lt;=SUM('1. Modal Analysis'!$T2:$V2),TRUE, FALSE)</f>
        <v>1</v>
      </c>
      <c r="Y2" s="30">
        <f t="shared" ref="Y2:Y20" si="1">Partial_On_Base_Allowance</f>
        <v>2.6</v>
      </c>
      <c r="Z2" s="30" t="str">
        <f>IF(C2="YES",'2. Allowances and Pass Rate'!$C$5,"")</f>
        <v/>
      </c>
      <c r="AA2" s="30"/>
      <c r="AB2" s="30"/>
      <c r="AC2" s="30" t="str">
        <f>IF(E2="YES",'2. Allowances and Pass Rate'!C$7,"")</f>
        <v/>
      </c>
      <c r="AD2" s="30" t="e">
        <f>IF(#REF!="YES",'2. Allowances and Pass Rate'!#REF!,"")</f>
        <v>#REF!</v>
      </c>
      <c r="AE2" s="29">
        <f>SUM('1. Modal Analysis'!$Z2:$AC2)</f>
        <v>0</v>
      </c>
      <c r="AF2" s="30" t="b">
        <f>IF('1. Modal Analysis'!$Q2&lt;=SUM('1. Modal Analysis'!$Y2:$AC2),TRUE, FALSE)</f>
        <v>1</v>
      </c>
      <c r="AG2" s="29">
        <f t="shared" ref="AG2:AG20" si="2">Idle_Base_Allowance</f>
        <v>2.6</v>
      </c>
      <c r="AH2" s="30">
        <f>0.4*H2</f>
        <v>12</v>
      </c>
      <c r="AI2" s="30" t="str">
        <f>IF(C2="YES",'2. Allowances and Pass Rate'!$D$5,"")</f>
        <v/>
      </c>
      <c r="AJ2" s="30"/>
      <c r="AK2" s="30"/>
      <c r="AL2" s="30" t="str">
        <f>IF(E2="YES",'2. Allowances and Pass Rate'!$D$7,"")</f>
        <v/>
      </c>
      <c r="AM2" s="30" t="e">
        <f>IF(#REF!="YES",'2. Allowances and Pass Rate'!#REF!,"")</f>
        <v>#REF!</v>
      </c>
      <c r="AN2" s="29">
        <f>SUM('1. Modal Analysis'!$AH2:$AL2)</f>
        <v>12</v>
      </c>
      <c r="AO2" s="32" t="e">
        <f>'1. Modal Analysis'!$S4-'1. Modal Analysis'!#REF!</f>
        <v>#REF!</v>
      </c>
      <c r="AP2" s="30" t="b">
        <f>IF(S2&lt;=SUM(AG2:AL2),TRUE,FALSE)</f>
        <v>1</v>
      </c>
      <c r="AQ2" s="30" t="b">
        <f>AND('1. Modal Analysis'!$AF2,'1. Modal Analysis'!$AP2)</f>
        <v>1</v>
      </c>
      <c r="AR2" s="29">
        <f>IF('1. Modal Analysis'!$AQ2=TRUE,1,0)</f>
        <v>1</v>
      </c>
      <c r="AS2" s="29" t="b">
        <f>AND('1. Modal Analysis'!$X$1,'1. Modal Analysis'!$AF2,'1. Modal Analysis'!$AP2)</f>
        <v>1</v>
      </c>
    </row>
    <row r="3" spans="1:45" s="24" customFormat="1" ht="15" customHeight="1" x14ac:dyDescent="0.2">
      <c r="A3" s="28">
        <v>2</v>
      </c>
      <c r="B3" s="28" t="s">
        <v>57</v>
      </c>
      <c r="C3" s="29" t="s">
        <v>46</v>
      </c>
      <c r="D3" s="29" t="s">
        <v>46</v>
      </c>
      <c r="E3" s="29" t="s">
        <v>46</v>
      </c>
      <c r="F3" s="29" t="s">
        <v>46</v>
      </c>
      <c r="G3" s="28">
        <v>121.1</v>
      </c>
      <c r="H3" s="28">
        <v>12</v>
      </c>
      <c r="I3" s="29"/>
      <c r="J3" s="29"/>
      <c r="K3" s="29">
        <v>1.41</v>
      </c>
      <c r="L3" s="29">
        <v>1.4</v>
      </c>
      <c r="M3" s="29">
        <v>3.7</v>
      </c>
      <c r="N3" s="29"/>
      <c r="O3" s="29"/>
      <c r="P3" s="30">
        <f>'1. Modal Analysis'!$K3</f>
        <v>1.41</v>
      </c>
      <c r="Q3" s="32">
        <f>'1. Modal Analysis'!$L3</f>
        <v>1.4</v>
      </c>
      <c r="R3" s="32">
        <f>'1. Modal Analysis'!$S3-'1. Modal Analysis'!$Q3</f>
        <v>2.3000000000000003</v>
      </c>
      <c r="S3" s="32">
        <f>'1. Modal Analysis'!$M3</f>
        <v>3.7</v>
      </c>
      <c r="T3" s="32">
        <f t="shared" si="0"/>
        <v>2.6</v>
      </c>
      <c r="U3" s="32" t="str">
        <f>IF(C3="YES",'2. Allowances and Pass Rate'!$B$5,"")</f>
        <v/>
      </c>
      <c r="V3" s="32" t="str">
        <f>IF(E3="YES",'2. Allowances and Pass Rate'!B$7,"")</f>
        <v/>
      </c>
      <c r="W3" s="33">
        <f>SUM('1. Modal Analysis'!$U3:$V3)</f>
        <v>0</v>
      </c>
      <c r="X3" s="32" t="b">
        <f>IF('1. Modal Analysis'!$P3&lt;=SUM('1. Modal Analysis'!$T3:$V3),TRUE, FALSE)</f>
        <v>1</v>
      </c>
      <c r="Y3" s="30">
        <f t="shared" si="1"/>
        <v>2.6</v>
      </c>
      <c r="Z3" s="30" t="str">
        <f>IF(C3="YES",'2. Allowances and Pass Rate'!$C$5,"")</f>
        <v/>
      </c>
      <c r="AA3" s="29"/>
      <c r="AB3" s="29"/>
      <c r="AC3" s="30" t="str">
        <f>IF(E3="YES",'2. Allowances and Pass Rate'!C$7,"")</f>
        <v/>
      </c>
      <c r="AD3" s="29" t="e">
        <f>IF(#REF!="YES",'2. Allowances and Pass Rate'!#REF!,"")</f>
        <v>#REF!</v>
      </c>
      <c r="AE3" s="29">
        <f>SUM('1. Modal Analysis'!$Z3:$AC3)</f>
        <v>0</v>
      </c>
      <c r="AF3" s="30" t="b">
        <f>IF('1. Modal Analysis'!$Q3&lt;=SUM('1. Modal Analysis'!$Y3:$AC3),TRUE, FALSE)</f>
        <v>1</v>
      </c>
      <c r="AG3" s="29">
        <f t="shared" si="2"/>
        <v>2.6</v>
      </c>
      <c r="AH3" s="30">
        <f t="shared" ref="AH3:AH20" si="3">0.4*H3</f>
        <v>4.8000000000000007</v>
      </c>
      <c r="AI3" s="30" t="str">
        <f>IF(C3="YES",'2. Allowances and Pass Rate'!$D$5,"")</f>
        <v/>
      </c>
      <c r="AJ3" s="29"/>
      <c r="AK3" s="29"/>
      <c r="AL3" s="30" t="str">
        <f>IF(E3="YES",'2. Allowances and Pass Rate'!$D$7,"")</f>
        <v/>
      </c>
      <c r="AM3" s="29" t="e">
        <f>IF(#REF!="YES",'2. Allowances and Pass Rate'!#REF!,"")</f>
        <v>#REF!</v>
      </c>
      <c r="AN3" s="29">
        <f>SUM('1. Modal Analysis'!$AH3:$AL3)</f>
        <v>4.8000000000000007</v>
      </c>
      <c r="AO3" s="32" t="e">
        <f>'1. Modal Analysis'!$S6-'1. Modal Analysis'!#REF!</f>
        <v>#REF!</v>
      </c>
      <c r="AP3" s="30" t="b">
        <f>IF(S3&lt;=SUM(AG3:AL3),TRUE,FALSE)</f>
        <v>1</v>
      </c>
      <c r="AQ3" s="30" t="b">
        <f>AND('1. Modal Analysis'!$AF3,'1. Modal Analysis'!$AP3)</f>
        <v>1</v>
      </c>
      <c r="AR3" s="29">
        <f>IF('1. Modal Analysis'!$AQ3=TRUE,1,0)</f>
        <v>1</v>
      </c>
      <c r="AS3" s="29" t="b">
        <f>AND('1. Modal Analysis'!$X$1,'1. Modal Analysis'!$AF3,'1. Modal Analysis'!$AP3)</f>
        <v>1</v>
      </c>
    </row>
    <row r="4" spans="1:45" s="24" customFormat="1" ht="15" customHeight="1" x14ac:dyDescent="0.2">
      <c r="A4" s="28">
        <v>3</v>
      </c>
      <c r="B4" s="28" t="s">
        <v>57</v>
      </c>
      <c r="C4" s="29" t="s">
        <v>46</v>
      </c>
      <c r="D4" s="29" t="s">
        <v>46</v>
      </c>
      <c r="E4" s="29" t="s">
        <v>46</v>
      </c>
      <c r="F4" s="29" t="s">
        <v>46</v>
      </c>
      <c r="G4" s="28">
        <v>242.95</v>
      </c>
      <c r="H4" s="28">
        <v>16</v>
      </c>
      <c r="I4" s="29"/>
      <c r="J4" s="29"/>
      <c r="K4" s="29">
        <v>1.62</v>
      </c>
      <c r="L4" s="29">
        <v>1.55</v>
      </c>
      <c r="M4" s="29">
        <v>5.8</v>
      </c>
      <c r="N4" s="29"/>
      <c r="O4" s="29"/>
      <c r="P4" s="30">
        <f>'1. Modal Analysis'!$K4</f>
        <v>1.62</v>
      </c>
      <c r="Q4" s="32">
        <f>'1. Modal Analysis'!$L4</f>
        <v>1.55</v>
      </c>
      <c r="R4" s="32">
        <f>'1. Modal Analysis'!$S4-'1. Modal Analysis'!$Q4</f>
        <v>4.25</v>
      </c>
      <c r="S4" s="32">
        <f>'1. Modal Analysis'!$M4</f>
        <v>5.8</v>
      </c>
      <c r="T4" s="32">
        <f t="shared" si="0"/>
        <v>2.6</v>
      </c>
      <c r="U4" s="32" t="str">
        <f>IF(C4="YES",'2. Allowances and Pass Rate'!$B$5,"")</f>
        <v/>
      </c>
      <c r="V4" s="32" t="str">
        <f>IF(E4="YES",'2. Allowances and Pass Rate'!B$7,"")</f>
        <v/>
      </c>
      <c r="W4" s="33">
        <f>SUM('1. Modal Analysis'!$U4:$V4)</f>
        <v>0</v>
      </c>
      <c r="X4" s="32" t="b">
        <f>IF('1. Modal Analysis'!$P4&lt;=SUM('1. Modal Analysis'!$T4:$V4),TRUE, FALSE)</f>
        <v>1</v>
      </c>
      <c r="Y4" s="30">
        <f t="shared" si="1"/>
        <v>2.6</v>
      </c>
      <c r="Z4" s="30" t="str">
        <f>IF(C4="YES",'2. Allowances and Pass Rate'!$C$5,"")</f>
        <v/>
      </c>
      <c r="AA4" s="29"/>
      <c r="AB4" s="29"/>
      <c r="AC4" s="30" t="str">
        <f>IF(E4="YES",'2. Allowances and Pass Rate'!C$7,"")</f>
        <v/>
      </c>
      <c r="AD4" s="29" t="e">
        <f>IF(#REF!="YES",'2. Allowances and Pass Rate'!#REF!,"")</f>
        <v>#REF!</v>
      </c>
      <c r="AE4" s="29">
        <f>SUM('1. Modal Analysis'!$Z4:$AC4)</f>
        <v>0</v>
      </c>
      <c r="AF4" s="30" t="b">
        <f>IF('1. Modal Analysis'!$Q4&lt;=SUM('1. Modal Analysis'!$Y4:$AC4),TRUE, FALSE)</f>
        <v>1</v>
      </c>
      <c r="AG4" s="29">
        <f t="shared" si="2"/>
        <v>2.6</v>
      </c>
      <c r="AH4" s="30">
        <f t="shared" si="3"/>
        <v>6.4</v>
      </c>
      <c r="AI4" s="30" t="str">
        <f>IF(C4="YES",'2. Allowances and Pass Rate'!$D$5,"")</f>
        <v/>
      </c>
      <c r="AJ4" s="29"/>
      <c r="AK4" s="29"/>
      <c r="AL4" s="30" t="str">
        <f>IF(E4="YES",'2. Allowances and Pass Rate'!$D$7,"")</f>
        <v/>
      </c>
      <c r="AM4" s="29" t="e">
        <f>IF(#REF!="YES",'2. Allowances and Pass Rate'!#REF!,"")</f>
        <v>#REF!</v>
      </c>
      <c r="AN4" s="29">
        <f>SUM('1. Modal Analysis'!$AH4:$AL4)</f>
        <v>6.4</v>
      </c>
      <c r="AO4" s="32" t="e">
        <f>'1. Modal Analysis'!$S7-'1. Modal Analysis'!#REF!</f>
        <v>#REF!</v>
      </c>
      <c r="AP4" s="30" t="b">
        <f>IF(S4&lt;=SUM(AG4:AL4),TRUE,FALSE)</f>
        <v>1</v>
      </c>
      <c r="AQ4" s="30" t="b">
        <f>AND('1. Modal Analysis'!$AF4,'1. Modal Analysis'!$AP4)</f>
        <v>1</v>
      </c>
      <c r="AR4" s="29">
        <f>IF('1. Modal Analysis'!$AQ4=TRUE,1,0)</f>
        <v>1</v>
      </c>
      <c r="AS4" s="29" t="b">
        <f>AND('1. Modal Analysis'!$X$1,'1. Modal Analysis'!$AF4,'1. Modal Analysis'!$AP4)</f>
        <v>1</v>
      </c>
    </row>
    <row r="5" spans="1:45" s="24" customFormat="1" ht="15" customHeight="1" x14ac:dyDescent="0.2">
      <c r="A5" s="28">
        <v>4</v>
      </c>
      <c r="B5" s="41">
        <v>2</v>
      </c>
      <c r="C5" s="30" t="s">
        <v>46</v>
      </c>
      <c r="D5" s="30" t="s">
        <v>46</v>
      </c>
      <c r="E5" s="30" t="s">
        <v>46</v>
      </c>
      <c r="F5" s="29" t="s">
        <v>46</v>
      </c>
      <c r="G5" s="28">
        <v>206.7</v>
      </c>
      <c r="H5" s="28">
        <v>14</v>
      </c>
      <c r="I5" s="29"/>
      <c r="J5" s="29"/>
      <c r="K5" s="29">
        <v>1.274</v>
      </c>
      <c r="L5" s="29">
        <v>1.296</v>
      </c>
      <c r="M5" s="29">
        <v>5.25</v>
      </c>
      <c r="N5" s="30"/>
      <c r="O5" s="30"/>
      <c r="P5" s="30">
        <f>'1. Modal Analysis'!$K5</f>
        <v>1.274</v>
      </c>
      <c r="Q5" s="32">
        <f>'1. Modal Analysis'!$L5</f>
        <v>1.296</v>
      </c>
      <c r="R5" s="32">
        <f>'1. Modal Analysis'!$S5-'1. Modal Analysis'!$Q5</f>
        <v>3.9539999999999997</v>
      </c>
      <c r="S5" s="32">
        <f>'1. Modal Analysis'!$M5</f>
        <v>5.25</v>
      </c>
      <c r="T5" s="32">
        <f t="shared" si="0"/>
        <v>2.6</v>
      </c>
      <c r="U5" s="32" t="str">
        <f>IF(C5="YES",'2. Allowances and Pass Rate'!$B$5,"")</f>
        <v/>
      </c>
      <c r="V5" s="32" t="str">
        <f>IF(E5="YES",'2. Allowances and Pass Rate'!B$7,"")</f>
        <v/>
      </c>
      <c r="W5" s="33">
        <f>SUM('1. Modal Analysis'!$U5:$V5)</f>
        <v>0</v>
      </c>
      <c r="X5" s="32" t="b">
        <f>IF('1. Modal Analysis'!$P5&lt;=SUM('1. Modal Analysis'!$T5:$V5),TRUE, FALSE)</f>
        <v>1</v>
      </c>
      <c r="Y5" s="30">
        <f t="shared" si="1"/>
        <v>2.6</v>
      </c>
      <c r="Z5" s="30" t="str">
        <f>IF(C5="YES",'2. Allowances and Pass Rate'!$C$5,"")</f>
        <v/>
      </c>
      <c r="AA5" s="30"/>
      <c r="AB5" s="30"/>
      <c r="AC5" s="30" t="str">
        <f>IF(E5="YES",'2. Allowances and Pass Rate'!C$7,"")</f>
        <v/>
      </c>
      <c r="AD5" s="30" t="e">
        <f>IF(#REF!="YES",'2. Allowances and Pass Rate'!#REF!,"")</f>
        <v>#REF!</v>
      </c>
      <c r="AE5" s="29">
        <f>SUM('1. Modal Analysis'!$Z5:$AC5)</f>
        <v>0</v>
      </c>
      <c r="AF5" s="30" t="b">
        <f>IF('1. Modal Analysis'!$Q5&lt;=SUM('1. Modal Analysis'!$Y5:$AC5),TRUE, FALSE)</f>
        <v>1</v>
      </c>
      <c r="AG5" s="29">
        <f t="shared" si="2"/>
        <v>2.6</v>
      </c>
      <c r="AH5" s="30">
        <f t="shared" si="3"/>
        <v>5.6000000000000005</v>
      </c>
      <c r="AI5" s="30" t="str">
        <f>IF(C5="YES",'2. Allowances and Pass Rate'!$D$5,"")</f>
        <v/>
      </c>
      <c r="AJ5" s="30"/>
      <c r="AK5" s="30"/>
      <c r="AL5" s="30" t="str">
        <f>IF(E5="YES",'2. Allowances and Pass Rate'!$D$7,"")</f>
        <v/>
      </c>
      <c r="AM5" s="30" t="e">
        <f>IF(#REF!="YES",'2. Allowances and Pass Rate'!#REF!,"")</f>
        <v>#REF!</v>
      </c>
      <c r="AN5" s="29">
        <f>SUM('1. Modal Analysis'!$AH5:$AL5)</f>
        <v>5.6000000000000005</v>
      </c>
      <c r="AO5" s="32" t="e">
        <f>'1. Modal Analysis'!$S5-'1. Modal Analysis'!#REF!</f>
        <v>#REF!</v>
      </c>
      <c r="AP5" s="30" t="b">
        <f>IF(S5&lt;=SUM(AG5:AL5),TRUE,FALSE)</f>
        <v>1</v>
      </c>
      <c r="AQ5" s="30" t="b">
        <f>AND('1. Modal Analysis'!$AF5,'1. Modal Analysis'!$AP5)</f>
        <v>1</v>
      </c>
      <c r="AR5" s="29">
        <f>IF('1. Modal Analysis'!$AQ5=TRUE,1,0)</f>
        <v>1</v>
      </c>
      <c r="AS5" s="29" t="b">
        <f>AND('1. Modal Analysis'!$X$1,'1. Modal Analysis'!$AF5,'1. Modal Analysis'!$AP5)</f>
        <v>1</v>
      </c>
    </row>
    <row r="6" spans="1:45" s="24" customFormat="1" ht="15" customHeight="1" x14ac:dyDescent="0.2">
      <c r="A6" s="28">
        <v>5</v>
      </c>
      <c r="B6" s="31">
        <v>2</v>
      </c>
      <c r="C6" s="30" t="s">
        <v>46</v>
      </c>
      <c r="D6" s="30" t="s">
        <v>46</v>
      </c>
      <c r="E6" s="30" t="s">
        <v>46</v>
      </c>
      <c r="F6" s="29" t="s">
        <v>46</v>
      </c>
      <c r="G6" s="28">
        <v>240</v>
      </c>
      <c r="H6" s="28">
        <v>30</v>
      </c>
      <c r="I6" s="29">
        <v>70.849999999999994</v>
      </c>
      <c r="J6" s="29">
        <v>55.4</v>
      </c>
      <c r="K6" s="29">
        <v>1.73</v>
      </c>
      <c r="L6" s="29">
        <v>1.77</v>
      </c>
      <c r="M6" s="29">
        <v>6.99</v>
      </c>
      <c r="N6" s="29"/>
      <c r="O6" s="29"/>
      <c r="P6" s="30">
        <f>'1. Modal Analysis'!$K6</f>
        <v>1.73</v>
      </c>
      <c r="Q6" s="32">
        <f>'1. Modal Analysis'!$L6</f>
        <v>1.77</v>
      </c>
      <c r="R6" s="32">
        <f>'1. Modal Analysis'!$S6-'1. Modal Analysis'!$Q6</f>
        <v>5.2200000000000006</v>
      </c>
      <c r="S6" s="32">
        <f>'1. Modal Analysis'!$M6</f>
        <v>6.99</v>
      </c>
      <c r="T6" s="32">
        <f t="shared" si="0"/>
        <v>2.6</v>
      </c>
      <c r="U6" s="32" t="str">
        <f>IF(C6="YES",'2. Allowances and Pass Rate'!$B$5,"")</f>
        <v/>
      </c>
      <c r="V6" s="32" t="str">
        <f>IF(E6="YES",'2. Allowances and Pass Rate'!B$7,"")</f>
        <v/>
      </c>
      <c r="W6" s="33">
        <f>SUM('1. Modal Analysis'!$U6:$V6)</f>
        <v>0</v>
      </c>
      <c r="X6" s="32" t="b">
        <f>IF('1. Modal Analysis'!$P6&lt;=SUM('1. Modal Analysis'!$T6:$V6),TRUE, FALSE)</f>
        <v>1</v>
      </c>
      <c r="Y6" s="30">
        <f t="shared" si="1"/>
        <v>2.6</v>
      </c>
      <c r="Z6" s="30" t="str">
        <f>IF(C6="YES",'2. Allowances and Pass Rate'!$C$5,"")</f>
        <v/>
      </c>
      <c r="AA6" s="29"/>
      <c r="AB6" s="29"/>
      <c r="AC6" s="30" t="str">
        <f>IF(E6="YES",'2. Allowances and Pass Rate'!C$7,"")</f>
        <v/>
      </c>
      <c r="AD6" s="29" t="e">
        <f>IF(#REF!="YES",'2. Allowances and Pass Rate'!#REF!,"")</f>
        <v>#REF!</v>
      </c>
      <c r="AE6" s="29">
        <f>SUM('1. Modal Analysis'!$Z6:$AC6)</f>
        <v>0</v>
      </c>
      <c r="AF6" s="30" t="b">
        <f>IF('1. Modal Analysis'!$Q6&lt;=SUM('1. Modal Analysis'!$Y6:$AC6),TRUE, FALSE)</f>
        <v>1</v>
      </c>
      <c r="AG6" s="29">
        <f t="shared" si="2"/>
        <v>2.6</v>
      </c>
      <c r="AH6" s="30">
        <f t="shared" si="3"/>
        <v>12</v>
      </c>
      <c r="AI6" s="30" t="str">
        <f>IF(C6="YES",'2. Allowances and Pass Rate'!$D$5,"")</f>
        <v/>
      </c>
      <c r="AJ6" s="29"/>
      <c r="AK6" s="29"/>
      <c r="AL6" s="30" t="str">
        <f>IF(E6="YES",'2. Allowances and Pass Rate'!$D$7,"")</f>
        <v/>
      </c>
      <c r="AM6" s="29" t="e">
        <f>IF(#REF!="YES",'2. Allowances and Pass Rate'!#REF!,"")</f>
        <v>#REF!</v>
      </c>
      <c r="AN6" s="29">
        <f>SUM('1. Modal Analysis'!$AH6:$AL6)</f>
        <v>12</v>
      </c>
      <c r="AO6" s="32" t="e">
        <f>'1. Modal Analysis'!$S8-'1. Modal Analysis'!#REF!</f>
        <v>#REF!</v>
      </c>
      <c r="AP6" s="30" t="b">
        <f>IF(S6&lt;=SUM(AG6:AL6),TRUE,FALSE)</f>
        <v>1</v>
      </c>
      <c r="AQ6" s="30" t="b">
        <f>AND('1. Modal Analysis'!$AF6,'1. Modal Analysis'!$AP6)</f>
        <v>1</v>
      </c>
      <c r="AR6" s="29">
        <f>IF('1. Modal Analysis'!$AQ6=TRUE,1,0)</f>
        <v>1</v>
      </c>
      <c r="AS6" s="29" t="b">
        <f>AND('1. Modal Analysis'!$X$1,'1. Modal Analysis'!$AF6,'1. Modal Analysis'!$AP6)</f>
        <v>1</v>
      </c>
    </row>
    <row r="7" spans="1:45" s="24" customFormat="1" ht="15" customHeight="1" x14ac:dyDescent="0.2">
      <c r="A7" s="28">
        <v>6</v>
      </c>
      <c r="B7" s="28">
        <v>2</v>
      </c>
      <c r="C7" s="29" t="s">
        <v>46</v>
      </c>
      <c r="D7" s="29" t="s">
        <v>46</v>
      </c>
      <c r="E7" s="29" t="s">
        <v>46</v>
      </c>
      <c r="F7" s="30" t="s">
        <v>46</v>
      </c>
      <c r="G7" s="31">
        <v>240</v>
      </c>
      <c r="H7" s="31">
        <v>30</v>
      </c>
      <c r="I7" s="29">
        <v>70.849999999999994</v>
      </c>
      <c r="J7" s="30">
        <v>55.4</v>
      </c>
      <c r="K7" s="30">
        <v>1.93</v>
      </c>
      <c r="L7" s="30">
        <v>1.98</v>
      </c>
      <c r="M7" s="30">
        <v>6.72</v>
      </c>
      <c r="N7" s="29"/>
      <c r="O7" s="30"/>
      <c r="P7" s="30">
        <f>'1. Modal Analysis'!$K7</f>
        <v>1.93</v>
      </c>
      <c r="Q7" s="32">
        <f>'1. Modal Analysis'!$L7</f>
        <v>1.98</v>
      </c>
      <c r="R7" s="32">
        <f>'1. Modal Analysis'!$S7-'1. Modal Analysis'!$Q7</f>
        <v>4.74</v>
      </c>
      <c r="S7" s="32">
        <f>'1. Modal Analysis'!$M7</f>
        <v>6.72</v>
      </c>
      <c r="T7" s="32">
        <f t="shared" si="0"/>
        <v>2.6</v>
      </c>
      <c r="U7" s="32" t="str">
        <f>IF(C7="YES",'2. Allowances and Pass Rate'!$B$5,"")</f>
        <v/>
      </c>
      <c r="V7" s="32" t="str">
        <f>IF(E7="YES",'2. Allowances and Pass Rate'!B$7,"")</f>
        <v/>
      </c>
      <c r="W7" s="33">
        <f>SUM('1. Modal Analysis'!$U7:$V7)</f>
        <v>0</v>
      </c>
      <c r="X7" s="32" t="b">
        <f>IF('1. Modal Analysis'!$P7&lt;=SUM('1. Modal Analysis'!$T7:$V7),TRUE, FALSE)</f>
        <v>1</v>
      </c>
      <c r="Y7" s="30">
        <f t="shared" si="1"/>
        <v>2.6</v>
      </c>
      <c r="Z7" s="30" t="str">
        <f>IF(C7="YES",'2. Allowances and Pass Rate'!$C$5,"")</f>
        <v/>
      </c>
      <c r="AA7" s="30"/>
      <c r="AB7" s="30"/>
      <c r="AC7" s="30" t="str">
        <f>IF(E7="YES",'2. Allowances and Pass Rate'!C$7,"")</f>
        <v/>
      </c>
      <c r="AD7" s="30" t="e">
        <f>IF(#REF!="YES",'2. Allowances and Pass Rate'!#REF!,"")</f>
        <v>#REF!</v>
      </c>
      <c r="AE7" s="29">
        <f>SUM('1. Modal Analysis'!$Z7:$AC7)</f>
        <v>0</v>
      </c>
      <c r="AF7" s="30" t="b">
        <f>IF('1. Modal Analysis'!$Q7&lt;=SUM('1. Modal Analysis'!$Y7:$AC7),TRUE, FALSE)</f>
        <v>1</v>
      </c>
      <c r="AG7" s="29">
        <f t="shared" si="2"/>
        <v>2.6</v>
      </c>
      <c r="AH7" s="30">
        <f t="shared" si="3"/>
        <v>12</v>
      </c>
      <c r="AI7" s="30" t="str">
        <f>IF(C7="YES",'2. Allowances and Pass Rate'!$D$5,"")</f>
        <v/>
      </c>
      <c r="AJ7" s="30"/>
      <c r="AK7" s="30"/>
      <c r="AL7" s="30" t="str">
        <f>IF(E7="YES",'2. Allowances and Pass Rate'!$D$7,"")</f>
        <v/>
      </c>
      <c r="AM7" s="30" t="e">
        <f>IF(#REF!="YES",'2. Allowances and Pass Rate'!#REF!,"")</f>
        <v>#REF!</v>
      </c>
      <c r="AN7" s="29">
        <f>SUM('1. Modal Analysis'!$AH7:$AL7)</f>
        <v>12</v>
      </c>
      <c r="AO7" s="32" t="e">
        <f>'1. Modal Analysis'!$S9-'1. Modal Analysis'!#REF!</f>
        <v>#REF!</v>
      </c>
      <c r="AP7" s="30" t="b">
        <f>IF(S7&lt;=SUM(AG7:AL7),TRUE,FALSE)</f>
        <v>1</v>
      </c>
      <c r="AQ7" s="30" t="b">
        <f>AND('1. Modal Analysis'!$AF7,'1. Modal Analysis'!$AP7)</f>
        <v>1</v>
      </c>
      <c r="AR7" s="29">
        <f>IF('1. Modal Analysis'!$AQ7=TRUE,1,0)</f>
        <v>1</v>
      </c>
      <c r="AS7" s="29" t="b">
        <f>AND('1. Modal Analysis'!$X$1,'1. Modal Analysis'!$AF7,'1. Modal Analysis'!$AP7)</f>
        <v>1</v>
      </c>
    </row>
    <row r="8" spans="1:45" s="24" customFormat="1" ht="15" customHeight="1" x14ac:dyDescent="0.2">
      <c r="A8" s="28">
        <v>7</v>
      </c>
      <c r="B8" s="28">
        <v>2</v>
      </c>
      <c r="C8" s="29" t="s">
        <v>46</v>
      </c>
      <c r="D8" s="29" t="s">
        <v>46</v>
      </c>
      <c r="E8" s="29" t="s">
        <v>46</v>
      </c>
      <c r="F8" s="29" t="s">
        <v>46</v>
      </c>
      <c r="G8" s="28">
        <v>242.5</v>
      </c>
      <c r="H8" s="28">
        <v>30</v>
      </c>
      <c r="I8" s="29"/>
      <c r="J8" s="29"/>
      <c r="K8" s="29">
        <v>3.5979999999999999</v>
      </c>
      <c r="L8" s="29">
        <v>3.6120000000000001</v>
      </c>
      <c r="M8" s="29">
        <v>11.135</v>
      </c>
      <c r="N8" s="30"/>
      <c r="O8" s="30"/>
      <c r="P8" s="30">
        <f>'1. Modal Analysis'!$K8</f>
        <v>3.5979999999999999</v>
      </c>
      <c r="Q8" s="32">
        <f>'1. Modal Analysis'!$L8</f>
        <v>3.6120000000000001</v>
      </c>
      <c r="R8" s="32">
        <f>'1. Modal Analysis'!$S8-'1. Modal Analysis'!$Q8</f>
        <v>7.5229999999999997</v>
      </c>
      <c r="S8" s="32">
        <f>'1. Modal Analysis'!$M8</f>
        <v>11.135</v>
      </c>
      <c r="T8" s="32">
        <f t="shared" si="0"/>
        <v>2.6</v>
      </c>
      <c r="U8" s="32" t="str">
        <f>IF(C8="YES",'2. Allowances and Pass Rate'!$B$5,"")</f>
        <v/>
      </c>
      <c r="V8" s="32" t="str">
        <f>IF(E8="YES",'2. Allowances and Pass Rate'!B$7,"")</f>
        <v/>
      </c>
      <c r="W8" s="33">
        <f>SUM('1. Modal Analysis'!$U8:$V8)</f>
        <v>0</v>
      </c>
      <c r="X8" s="32" t="b">
        <f>IF('1. Modal Analysis'!$P8&lt;=SUM('1. Modal Analysis'!$T8:$V8),TRUE, FALSE)</f>
        <v>0</v>
      </c>
      <c r="Y8" s="30">
        <f t="shared" si="1"/>
        <v>2.6</v>
      </c>
      <c r="Z8" s="30" t="str">
        <f>IF(C8="YES",'2. Allowances and Pass Rate'!$C$5,"")</f>
        <v/>
      </c>
      <c r="AA8" s="29"/>
      <c r="AB8" s="29"/>
      <c r="AC8" s="30" t="str">
        <f>IF(E8="YES",'2. Allowances and Pass Rate'!C$7,"")</f>
        <v/>
      </c>
      <c r="AD8" s="29" t="e">
        <f>IF(#REF!="YES",'2. Allowances and Pass Rate'!#REF!,"")</f>
        <v>#REF!</v>
      </c>
      <c r="AE8" s="29">
        <f>SUM('1. Modal Analysis'!$Z8:$AC8)</f>
        <v>0</v>
      </c>
      <c r="AF8" s="30" t="b">
        <f>IF('1. Modal Analysis'!$Q8&lt;=SUM('1. Modal Analysis'!$Y8:$AC8),TRUE, FALSE)</f>
        <v>0</v>
      </c>
      <c r="AG8" s="29">
        <f t="shared" si="2"/>
        <v>2.6</v>
      </c>
      <c r="AH8" s="30">
        <f t="shared" si="3"/>
        <v>12</v>
      </c>
      <c r="AI8" s="30" t="str">
        <f>IF(C8="YES",'2. Allowances and Pass Rate'!$D$5,"")</f>
        <v/>
      </c>
      <c r="AJ8" s="29"/>
      <c r="AK8" s="29"/>
      <c r="AL8" s="30" t="str">
        <f>IF(E8="YES",'2. Allowances and Pass Rate'!$D$7,"")</f>
        <v/>
      </c>
      <c r="AM8" s="29" t="e">
        <f>IF(#REF!="YES",'2. Allowances and Pass Rate'!#REF!,"")</f>
        <v>#REF!</v>
      </c>
      <c r="AN8" s="29">
        <f>SUM('1. Modal Analysis'!$AH8:$AL8)</f>
        <v>12</v>
      </c>
      <c r="AO8" s="32" t="e">
        <f>'1. Modal Analysis'!$S11-'1. Modal Analysis'!#REF!</f>
        <v>#REF!</v>
      </c>
      <c r="AP8" s="30" t="b">
        <f>IF(S8&lt;=SUM(AG8:AL8),TRUE,FALSE)</f>
        <v>1</v>
      </c>
      <c r="AQ8" s="30" t="b">
        <f>AND('1. Modal Analysis'!$AF8,'1. Modal Analysis'!$AP8)</f>
        <v>0</v>
      </c>
      <c r="AR8" s="29">
        <f>IF('1. Modal Analysis'!$AQ8=TRUE,1,0)</f>
        <v>0</v>
      </c>
      <c r="AS8" s="29" t="b">
        <f>AND('1. Modal Analysis'!$X$1,'1. Modal Analysis'!$AF8,'1. Modal Analysis'!$AP8)</f>
        <v>0</v>
      </c>
    </row>
    <row r="9" spans="1:45" s="24" customFormat="1" ht="15" customHeight="1" x14ac:dyDescent="0.2">
      <c r="A9" s="28">
        <v>8</v>
      </c>
      <c r="B9" s="28">
        <v>2</v>
      </c>
      <c r="C9" s="29" t="s">
        <v>46</v>
      </c>
      <c r="D9" s="29" t="s">
        <v>46</v>
      </c>
      <c r="E9" s="29" t="s">
        <v>46</v>
      </c>
      <c r="F9" s="30" t="s">
        <v>46</v>
      </c>
      <c r="G9" s="31">
        <v>240</v>
      </c>
      <c r="H9" s="31">
        <v>30</v>
      </c>
      <c r="I9" s="30">
        <v>70.849999999999994</v>
      </c>
      <c r="J9" s="30">
        <v>55.4</v>
      </c>
      <c r="K9" s="30">
        <v>3.79</v>
      </c>
      <c r="L9" s="30">
        <v>3.86</v>
      </c>
      <c r="M9" s="30">
        <v>6.7320000000000002</v>
      </c>
      <c r="N9" s="30"/>
      <c r="O9" s="30"/>
      <c r="P9" s="30">
        <f>'1. Modal Analysis'!$K9</f>
        <v>3.79</v>
      </c>
      <c r="Q9" s="32">
        <f>'1. Modal Analysis'!$L9</f>
        <v>3.86</v>
      </c>
      <c r="R9" s="32">
        <f>'1. Modal Analysis'!$S9-'1. Modal Analysis'!$Q9</f>
        <v>2.8720000000000003</v>
      </c>
      <c r="S9" s="32">
        <f>'1. Modal Analysis'!$M9</f>
        <v>6.7320000000000002</v>
      </c>
      <c r="T9" s="32">
        <f t="shared" si="0"/>
        <v>2.6</v>
      </c>
      <c r="U9" s="32" t="str">
        <f>IF(C9="YES",'2. Allowances and Pass Rate'!$B$5,"")</f>
        <v/>
      </c>
      <c r="V9" s="32" t="str">
        <f>IF(E9="YES",'2. Allowances and Pass Rate'!B$7,"")</f>
        <v/>
      </c>
      <c r="W9" s="33">
        <f>SUM('1. Modal Analysis'!$U9:$V9)</f>
        <v>0</v>
      </c>
      <c r="X9" s="32" t="b">
        <f>IF('1. Modal Analysis'!$P9&lt;=SUM('1. Modal Analysis'!$T9:$V9),TRUE, FALSE)</f>
        <v>0</v>
      </c>
      <c r="Y9" s="30">
        <f t="shared" si="1"/>
        <v>2.6</v>
      </c>
      <c r="Z9" s="30" t="str">
        <f>IF(C9="YES",'2. Allowances and Pass Rate'!$C$5,"")</f>
        <v/>
      </c>
      <c r="AA9" s="29"/>
      <c r="AB9" s="29"/>
      <c r="AC9" s="30" t="str">
        <f>IF(E9="YES",'2. Allowances and Pass Rate'!C$7,"")</f>
        <v/>
      </c>
      <c r="AD9" s="29" t="e">
        <f>IF(#REF!="YES",'2. Allowances and Pass Rate'!#REF!,"")</f>
        <v>#REF!</v>
      </c>
      <c r="AE9" s="29">
        <f>SUM('1. Modal Analysis'!$Z9:$AC9)</f>
        <v>0</v>
      </c>
      <c r="AF9" s="30" t="b">
        <f>IF('1. Modal Analysis'!$Q9&lt;=SUM('1. Modal Analysis'!$Y9:$AC9),TRUE, FALSE)</f>
        <v>0</v>
      </c>
      <c r="AG9" s="29">
        <f t="shared" si="2"/>
        <v>2.6</v>
      </c>
      <c r="AH9" s="30">
        <f t="shared" si="3"/>
        <v>12</v>
      </c>
      <c r="AI9" s="30" t="str">
        <f>IF(C9="YES",'2. Allowances and Pass Rate'!$D$5,"")</f>
        <v/>
      </c>
      <c r="AJ9" s="29"/>
      <c r="AK9" s="29"/>
      <c r="AL9" s="30" t="str">
        <f>IF(E9="YES",'2. Allowances and Pass Rate'!$D$7,"")</f>
        <v/>
      </c>
      <c r="AM9" s="29" t="e">
        <f>IF(#REF!="YES",'2. Allowances and Pass Rate'!#REF!,"")</f>
        <v>#REF!</v>
      </c>
      <c r="AN9" s="29">
        <f>SUM('1. Modal Analysis'!$AH9:$AL9)</f>
        <v>12</v>
      </c>
      <c r="AO9" s="32" t="e">
        <f>'1. Modal Analysis'!$S12-'1. Modal Analysis'!#REF!</f>
        <v>#REF!</v>
      </c>
      <c r="AP9" s="30" t="b">
        <f>IF(S9&lt;=SUM(AG9:AL9),TRUE,FALSE)</f>
        <v>1</v>
      </c>
      <c r="AQ9" s="30" t="b">
        <f>AND('1. Modal Analysis'!$AF9,'1. Modal Analysis'!$AP9)</f>
        <v>0</v>
      </c>
      <c r="AR9" s="29">
        <f>IF('1. Modal Analysis'!$AQ9=TRUE,1,0)</f>
        <v>0</v>
      </c>
      <c r="AS9" s="29" t="b">
        <f>AND('1. Modal Analysis'!$X$1,'1. Modal Analysis'!$AF9,'1. Modal Analysis'!$AP9)</f>
        <v>0</v>
      </c>
    </row>
    <row r="10" spans="1:45" s="24" customFormat="1" ht="15" customHeight="1" x14ac:dyDescent="0.2">
      <c r="A10" s="28">
        <v>9</v>
      </c>
      <c r="B10" s="31">
        <v>2</v>
      </c>
      <c r="C10" s="30" t="s">
        <v>56</v>
      </c>
      <c r="D10" s="30" t="s">
        <v>46</v>
      </c>
      <c r="E10" s="30" t="s">
        <v>46</v>
      </c>
      <c r="F10" s="29" t="s">
        <v>46</v>
      </c>
      <c r="G10" s="28">
        <v>206.7</v>
      </c>
      <c r="H10" s="28">
        <v>30</v>
      </c>
      <c r="I10" s="29"/>
      <c r="J10" s="29"/>
      <c r="K10" s="29">
        <v>4.1440000000000001</v>
      </c>
      <c r="L10" s="29">
        <v>5.9020000000000001</v>
      </c>
      <c r="M10" s="29">
        <v>9.8040000000000003</v>
      </c>
      <c r="N10" s="29"/>
      <c r="O10" s="29"/>
      <c r="P10" s="30">
        <f>'1. Modal Analysis'!$K10</f>
        <v>4.1440000000000001</v>
      </c>
      <c r="Q10" s="32">
        <f>'1. Modal Analysis'!$L10</f>
        <v>5.9020000000000001</v>
      </c>
      <c r="R10" s="32">
        <f>'1. Modal Analysis'!$S10-'1. Modal Analysis'!$Q10</f>
        <v>3.9020000000000001</v>
      </c>
      <c r="S10" s="32">
        <f>'1. Modal Analysis'!$M10</f>
        <v>9.8040000000000003</v>
      </c>
      <c r="T10" s="32">
        <f t="shared" si="0"/>
        <v>2.6</v>
      </c>
      <c r="U10" s="32">
        <f>IF(C10="YES",'2. Allowances and Pass Rate'!$B$5,"")</f>
        <v>1</v>
      </c>
      <c r="V10" s="32" t="str">
        <f>IF(E10="YES",'2. Allowances and Pass Rate'!B$7,"")</f>
        <v/>
      </c>
      <c r="W10" s="33">
        <f>SUM('1. Modal Analysis'!$U10:$V10)</f>
        <v>1</v>
      </c>
      <c r="X10" s="32" t="b">
        <f>IF('1. Modal Analysis'!$P10&lt;=SUM('1. Modal Analysis'!$T10:$V10),TRUE, FALSE)</f>
        <v>0</v>
      </c>
      <c r="Y10" s="30">
        <f t="shared" si="1"/>
        <v>2.6</v>
      </c>
      <c r="Z10" s="30">
        <f>IF(C10="YES",'2. Allowances and Pass Rate'!$C$5,"")</f>
        <v>1</v>
      </c>
      <c r="AA10" s="29"/>
      <c r="AB10" s="29"/>
      <c r="AC10" s="30" t="str">
        <f>IF(E10="YES",'2. Allowances and Pass Rate'!C$7,"")</f>
        <v/>
      </c>
      <c r="AD10" s="29" t="e">
        <f>IF(#REF!="YES",'2. Allowances and Pass Rate'!#REF!,"")</f>
        <v>#REF!</v>
      </c>
      <c r="AE10" s="29">
        <f>SUM('1. Modal Analysis'!$Z10:$AC10)</f>
        <v>1</v>
      </c>
      <c r="AF10" s="30" t="b">
        <f>IF('1. Modal Analysis'!$Q10&lt;=SUM('1. Modal Analysis'!$Y10:$AC10),TRUE, FALSE)</f>
        <v>0</v>
      </c>
      <c r="AG10" s="29">
        <f t="shared" si="2"/>
        <v>2.6</v>
      </c>
      <c r="AH10" s="30">
        <f t="shared" si="3"/>
        <v>12</v>
      </c>
      <c r="AI10" s="30">
        <f>IF(C10="YES",'2. Allowances and Pass Rate'!$D$5,"")</f>
        <v>1</v>
      </c>
      <c r="AJ10" s="29"/>
      <c r="AK10" s="29"/>
      <c r="AL10" s="30" t="str">
        <f>IF(E10="YES",'2. Allowances and Pass Rate'!$D$7,"")</f>
        <v/>
      </c>
      <c r="AM10" s="29" t="e">
        <f>IF(#REF!="YES",'2. Allowances and Pass Rate'!#REF!,"")</f>
        <v>#REF!</v>
      </c>
      <c r="AN10" s="29">
        <f>SUM('1. Modal Analysis'!$AH10:$AL10)</f>
        <v>13</v>
      </c>
      <c r="AO10" s="32" t="e">
        <f>'1. Modal Analysis'!$S15-'1. Modal Analysis'!#REF!</f>
        <v>#REF!</v>
      </c>
      <c r="AP10" s="30" t="b">
        <f>IF(S10&lt;=SUM(AG10:AL10),TRUE,FALSE)</f>
        <v>1</v>
      </c>
      <c r="AQ10" s="30" t="b">
        <f>AND('1. Modal Analysis'!$AF10,'1. Modal Analysis'!$AP10)</f>
        <v>0</v>
      </c>
      <c r="AR10" s="29">
        <f>IF('1. Modal Analysis'!$AQ10=TRUE,1,0)</f>
        <v>0</v>
      </c>
      <c r="AS10" s="29" t="b">
        <f>AND('1. Modal Analysis'!$X$1,'1. Modal Analysis'!$AF10,'1. Modal Analysis'!$AP10)</f>
        <v>0</v>
      </c>
    </row>
    <row r="11" spans="1:45" s="24" customFormat="1" ht="15" customHeight="1" x14ac:dyDescent="0.2">
      <c r="A11" s="28">
        <v>10</v>
      </c>
      <c r="B11" s="28">
        <v>2</v>
      </c>
      <c r="C11" s="29" t="s">
        <v>46</v>
      </c>
      <c r="D11" s="29" t="s">
        <v>46</v>
      </c>
      <c r="E11" s="29" t="s">
        <v>46</v>
      </c>
      <c r="F11" s="30" t="s">
        <v>46</v>
      </c>
      <c r="G11" s="31">
        <v>206.7</v>
      </c>
      <c r="H11" s="31">
        <v>30</v>
      </c>
      <c r="I11" s="30"/>
      <c r="J11" s="30"/>
      <c r="K11" s="29">
        <v>4.2510000000000003</v>
      </c>
      <c r="L11" s="29">
        <v>4.3810000000000002</v>
      </c>
      <c r="M11" s="30">
        <v>7.5919999999999996</v>
      </c>
      <c r="N11" s="30"/>
      <c r="O11" s="30"/>
      <c r="P11" s="30">
        <f>'1. Modal Analysis'!$K11</f>
        <v>4.2510000000000003</v>
      </c>
      <c r="Q11" s="32">
        <f>'1. Modal Analysis'!$L11</f>
        <v>4.3810000000000002</v>
      </c>
      <c r="R11" s="32">
        <f>'1. Modal Analysis'!$S11-'1. Modal Analysis'!$Q11</f>
        <v>3.2109999999999994</v>
      </c>
      <c r="S11" s="32">
        <f>'1. Modal Analysis'!$M11</f>
        <v>7.5919999999999996</v>
      </c>
      <c r="T11" s="32">
        <f t="shared" si="0"/>
        <v>2.6</v>
      </c>
      <c r="U11" s="32" t="str">
        <f>IF(C11="YES",'2. Allowances and Pass Rate'!$B$5,"")</f>
        <v/>
      </c>
      <c r="V11" s="32" t="str">
        <f>IF(E11="YES",'2. Allowances and Pass Rate'!B$7,"")</f>
        <v/>
      </c>
      <c r="W11" s="33">
        <f>SUM('1. Modal Analysis'!$U11:$V11)</f>
        <v>0</v>
      </c>
      <c r="X11" s="32" t="b">
        <f>IF('1. Modal Analysis'!$P11&lt;=SUM('1. Modal Analysis'!$T11:$V11),TRUE, FALSE)</f>
        <v>0</v>
      </c>
      <c r="Y11" s="30">
        <f t="shared" si="1"/>
        <v>2.6</v>
      </c>
      <c r="Z11" s="30" t="str">
        <f>IF(C11="YES",'2. Allowances and Pass Rate'!$C$5,"")</f>
        <v/>
      </c>
      <c r="AA11" s="30"/>
      <c r="AB11" s="30"/>
      <c r="AC11" s="30" t="str">
        <f>IF(E11="YES",'2. Allowances and Pass Rate'!C$7,"")</f>
        <v/>
      </c>
      <c r="AD11" s="30" t="e">
        <f>IF(#REF!="YES",'2. Allowances and Pass Rate'!#REF!,"")</f>
        <v>#REF!</v>
      </c>
      <c r="AE11" s="29">
        <f>SUM('1. Modal Analysis'!$Z11:$AC11)</f>
        <v>0</v>
      </c>
      <c r="AF11" s="30" t="b">
        <f>IF('1. Modal Analysis'!$Q11&lt;=SUM('1. Modal Analysis'!$Y11:$AC11),TRUE, FALSE)</f>
        <v>0</v>
      </c>
      <c r="AG11" s="29">
        <f t="shared" si="2"/>
        <v>2.6</v>
      </c>
      <c r="AH11" s="30">
        <f t="shared" si="3"/>
        <v>12</v>
      </c>
      <c r="AI11" s="30" t="str">
        <f>IF(C11="YES",'2. Allowances and Pass Rate'!$D$5,"")</f>
        <v/>
      </c>
      <c r="AJ11" s="30"/>
      <c r="AK11" s="30"/>
      <c r="AL11" s="30" t="str">
        <f>IF(E11="YES",'2. Allowances and Pass Rate'!$D$7,"")</f>
        <v/>
      </c>
      <c r="AM11" s="30"/>
      <c r="AN11" s="29">
        <f>SUM('1. Modal Analysis'!$AH11:$AL11)</f>
        <v>12</v>
      </c>
      <c r="AO11" s="32" t="e">
        <f>'1. Modal Analysis'!$S16-'1. Modal Analysis'!#REF!</f>
        <v>#REF!</v>
      </c>
      <c r="AP11" s="30" t="b">
        <f>IF(S11&lt;=SUM(AG11:AL11),TRUE,FALSE)</f>
        <v>1</v>
      </c>
      <c r="AQ11" s="30" t="b">
        <f>AND('1. Modal Analysis'!$AF11,'1. Modal Analysis'!$AP11)</f>
        <v>0</v>
      </c>
      <c r="AR11" s="29">
        <f>IF('1. Modal Analysis'!$AQ11=TRUE,1,0)</f>
        <v>0</v>
      </c>
      <c r="AS11" s="29" t="b">
        <f>AND('1. Modal Analysis'!$X$1,'1. Modal Analysis'!$AF11,'1. Modal Analysis'!$AP11)</f>
        <v>0</v>
      </c>
    </row>
    <row r="12" spans="1:45" s="24" customFormat="1" ht="15" customHeight="1" x14ac:dyDescent="0.2">
      <c r="A12" s="28">
        <v>11</v>
      </c>
      <c r="B12" s="28">
        <v>2</v>
      </c>
      <c r="C12" s="29" t="s">
        <v>46</v>
      </c>
      <c r="D12" s="29" t="s">
        <v>46</v>
      </c>
      <c r="E12" s="29" t="s">
        <v>46</v>
      </c>
      <c r="F12" s="29" t="s">
        <v>46</v>
      </c>
      <c r="G12" s="28">
        <v>240</v>
      </c>
      <c r="H12" s="28">
        <v>30</v>
      </c>
      <c r="I12" s="29">
        <v>70.849999999999994</v>
      </c>
      <c r="J12" s="29">
        <v>55.4</v>
      </c>
      <c r="K12" s="29">
        <v>4.88</v>
      </c>
      <c r="L12" s="29">
        <v>4.78</v>
      </c>
      <c r="M12" s="29">
        <v>7.13</v>
      </c>
      <c r="N12" s="29"/>
      <c r="O12" s="29"/>
      <c r="P12" s="30">
        <f>'1. Modal Analysis'!$K12</f>
        <v>4.88</v>
      </c>
      <c r="Q12" s="32">
        <f>'1. Modal Analysis'!$L12</f>
        <v>4.78</v>
      </c>
      <c r="R12" s="32">
        <f>'1. Modal Analysis'!$S12-'1. Modal Analysis'!$Q12</f>
        <v>2.3499999999999996</v>
      </c>
      <c r="S12" s="32">
        <f>'1. Modal Analysis'!$M12</f>
        <v>7.13</v>
      </c>
      <c r="T12" s="32">
        <f t="shared" si="0"/>
        <v>2.6</v>
      </c>
      <c r="U12" s="32" t="str">
        <f>IF(C12="YES",'2. Allowances and Pass Rate'!$B$5,"")</f>
        <v/>
      </c>
      <c r="V12" s="32" t="str">
        <f>IF(E12="YES",'2. Allowances and Pass Rate'!B$7,"")</f>
        <v/>
      </c>
      <c r="W12" s="33">
        <f>SUM('1. Modal Analysis'!$U12:$V12)</f>
        <v>0</v>
      </c>
      <c r="X12" s="32" t="b">
        <f>IF('1. Modal Analysis'!$P12&lt;=SUM('1. Modal Analysis'!$T12:$V12),TRUE, FALSE)</f>
        <v>0</v>
      </c>
      <c r="Y12" s="30">
        <f t="shared" si="1"/>
        <v>2.6</v>
      </c>
      <c r="Z12" s="30" t="str">
        <f>IF(C12="YES",'2. Allowances and Pass Rate'!$C$5,"")</f>
        <v/>
      </c>
      <c r="AA12" s="29"/>
      <c r="AB12" s="29"/>
      <c r="AC12" s="30" t="str">
        <f>IF(E12="YES",'2. Allowances and Pass Rate'!C$7,"")</f>
        <v/>
      </c>
      <c r="AD12" s="29" t="e">
        <f>IF(#REF!="YES",'2. Allowances and Pass Rate'!#REF!,"")</f>
        <v>#REF!</v>
      </c>
      <c r="AE12" s="29">
        <f>SUM('1. Modal Analysis'!$Z12:$AC12)</f>
        <v>0</v>
      </c>
      <c r="AF12" s="30" t="b">
        <f>IF('1. Modal Analysis'!$Q12&lt;=SUM('1. Modal Analysis'!$Y12:$AC12),TRUE, FALSE)</f>
        <v>0</v>
      </c>
      <c r="AG12" s="29">
        <f t="shared" si="2"/>
        <v>2.6</v>
      </c>
      <c r="AH12" s="30">
        <f t="shared" si="3"/>
        <v>12</v>
      </c>
      <c r="AI12" s="30" t="str">
        <f>IF(C12="YES",'2. Allowances and Pass Rate'!$D$5,"")</f>
        <v/>
      </c>
      <c r="AJ12" s="29"/>
      <c r="AK12" s="29"/>
      <c r="AL12" s="30" t="str">
        <f>IF(E12="YES",'2. Allowances and Pass Rate'!$D$7,"")</f>
        <v/>
      </c>
      <c r="AM12" s="29" t="e">
        <f>IF(#REF!="YES",'2. Allowances and Pass Rate'!#REF!,"")</f>
        <v>#REF!</v>
      </c>
      <c r="AN12" s="29">
        <f>SUM('1. Modal Analysis'!$AH12:$AL12)</f>
        <v>12</v>
      </c>
      <c r="AO12" s="32" t="e">
        <f>'1. Modal Analysis'!$S17-'1. Modal Analysis'!#REF!</f>
        <v>#REF!</v>
      </c>
      <c r="AP12" s="30" t="b">
        <f>IF(S12&lt;=SUM(AG12:AL12),TRUE,FALSE)</f>
        <v>1</v>
      </c>
      <c r="AQ12" s="30" t="b">
        <f>AND('1. Modal Analysis'!$AF12,'1. Modal Analysis'!$AP12)</f>
        <v>0</v>
      </c>
      <c r="AR12" s="29">
        <f>IF('1. Modal Analysis'!$AQ12=TRUE,1,0)</f>
        <v>0</v>
      </c>
      <c r="AS12" s="29" t="b">
        <f>AND('1. Modal Analysis'!$X$1,'1. Modal Analysis'!$AF12,'1. Modal Analysis'!$AP12)</f>
        <v>0</v>
      </c>
    </row>
    <row r="13" spans="1:45" s="24" customFormat="1" ht="15" customHeight="1" x14ac:dyDescent="0.2">
      <c r="A13" s="28">
        <v>12</v>
      </c>
      <c r="B13" s="31">
        <v>2</v>
      </c>
      <c r="C13" s="30" t="s">
        <v>46</v>
      </c>
      <c r="D13" s="30" t="s">
        <v>46</v>
      </c>
      <c r="E13" s="30" t="s">
        <v>46</v>
      </c>
      <c r="F13" s="30" t="s">
        <v>46</v>
      </c>
      <c r="G13" s="31">
        <v>240</v>
      </c>
      <c r="H13" s="31">
        <v>30</v>
      </c>
      <c r="I13" s="30"/>
      <c r="J13" s="30"/>
      <c r="K13" s="30">
        <v>5.31</v>
      </c>
      <c r="L13" s="30">
        <v>5.31</v>
      </c>
      <c r="M13" s="30">
        <v>9.35</v>
      </c>
      <c r="N13" s="30"/>
      <c r="O13" s="30"/>
      <c r="P13" s="30">
        <f>'1. Modal Analysis'!$K13</f>
        <v>5.31</v>
      </c>
      <c r="Q13" s="32">
        <f>'1. Modal Analysis'!$L13</f>
        <v>5.31</v>
      </c>
      <c r="R13" s="32">
        <f>'1. Modal Analysis'!$S13-'1. Modal Analysis'!$Q13</f>
        <v>4.04</v>
      </c>
      <c r="S13" s="32">
        <f>'1. Modal Analysis'!$M13</f>
        <v>9.35</v>
      </c>
      <c r="T13" s="32">
        <f t="shared" si="0"/>
        <v>2.6</v>
      </c>
      <c r="U13" s="32" t="str">
        <f>IF(C13="YES",'2. Allowances and Pass Rate'!$B$5,"")</f>
        <v/>
      </c>
      <c r="V13" s="32" t="str">
        <f>IF(E13="YES",'2. Allowances and Pass Rate'!B$7,"")</f>
        <v/>
      </c>
      <c r="W13" s="33">
        <f>SUM('1. Modal Analysis'!$U13:$V13)</f>
        <v>0</v>
      </c>
      <c r="X13" s="32" t="b">
        <f>IF('1. Modal Analysis'!$P13&lt;=SUM('1. Modal Analysis'!$T13:$V13),TRUE, FALSE)</f>
        <v>0</v>
      </c>
      <c r="Y13" s="30">
        <f t="shared" si="1"/>
        <v>2.6</v>
      </c>
      <c r="Z13" s="30" t="str">
        <f>IF(C13="YES",'2. Allowances and Pass Rate'!$C$5,"")</f>
        <v/>
      </c>
      <c r="AA13" s="30"/>
      <c r="AB13" s="30"/>
      <c r="AC13" s="30" t="str">
        <f>IF(E13="YES",'2. Allowances and Pass Rate'!C$7,"")</f>
        <v/>
      </c>
      <c r="AD13" s="30" t="e">
        <f>IF(#REF!="YES",'2. Allowances and Pass Rate'!#REF!,"")</f>
        <v>#REF!</v>
      </c>
      <c r="AE13" s="29">
        <f>SUM('1. Modal Analysis'!$Z13:$AC13)</f>
        <v>0</v>
      </c>
      <c r="AF13" s="30" t="b">
        <f>IF('1. Modal Analysis'!$Q13&lt;=SUM('1. Modal Analysis'!$Y13:$AC13),TRUE, FALSE)</f>
        <v>0</v>
      </c>
      <c r="AG13" s="29">
        <f t="shared" si="2"/>
        <v>2.6</v>
      </c>
      <c r="AH13" s="30">
        <f t="shared" si="3"/>
        <v>12</v>
      </c>
      <c r="AI13" s="30" t="str">
        <f>IF(C13="YES",'2. Allowances and Pass Rate'!$D$5,"")</f>
        <v/>
      </c>
      <c r="AJ13" s="30"/>
      <c r="AK13" s="30"/>
      <c r="AL13" s="30" t="str">
        <f>IF(E13="YES",'2. Allowances and Pass Rate'!$D$7,"")</f>
        <v/>
      </c>
      <c r="AM13" s="30" t="e">
        <f>IF(#REF!="YES",'2. Allowances and Pass Rate'!#REF!,"")</f>
        <v>#REF!</v>
      </c>
      <c r="AN13" s="29">
        <f>SUM('1. Modal Analysis'!$AH13:$AL13)</f>
        <v>12</v>
      </c>
      <c r="AO13" s="32" t="e">
        <f>'1. Modal Analysis'!$S18-'1. Modal Analysis'!#REF!</f>
        <v>#REF!</v>
      </c>
      <c r="AP13" s="30" t="b">
        <f>IF(S13&lt;=SUM(AG13:AL13),TRUE,FALSE)</f>
        <v>1</v>
      </c>
      <c r="AQ13" s="30" t="b">
        <f>AND('1. Modal Analysis'!$AF13,'1. Modal Analysis'!$AP13)</f>
        <v>0</v>
      </c>
      <c r="AR13" s="29">
        <f>IF('1. Modal Analysis'!$AQ13=TRUE,1,0)</f>
        <v>0</v>
      </c>
      <c r="AS13" s="29" t="b">
        <f>AND('1. Modal Analysis'!$X$1,'1. Modal Analysis'!$AF13,'1. Modal Analysis'!$AP13)</f>
        <v>0</v>
      </c>
    </row>
    <row r="14" spans="1:45" s="24" customFormat="1" ht="15" customHeight="1" x14ac:dyDescent="0.2">
      <c r="A14" s="28">
        <v>13</v>
      </c>
      <c r="B14" s="28">
        <v>2</v>
      </c>
      <c r="C14" s="29" t="s">
        <v>46</v>
      </c>
      <c r="D14" s="29" t="s">
        <v>46</v>
      </c>
      <c r="E14" s="29" t="s">
        <v>56</v>
      </c>
      <c r="F14" s="30" t="s">
        <v>46</v>
      </c>
      <c r="G14" s="28">
        <v>240</v>
      </c>
      <c r="H14" s="28">
        <v>30</v>
      </c>
      <c r="I14" s="30">
        <v>70.849999999999994</v>
      </c>
      <c r="J14" s="30">
        <v>55.4</v>
      </c>
      <c r="K14" s="30">
        <v>6.49</v>
      </c>
      <c r="L14" s="30">
        <v>5.31</v>
      </c>
      <c r="M14" s="30">
        <v>20.59</v>
      </c>
      <c r="N14" s="30"/>
      <c r="O14" s="30"/>
      <c r="P14" s="30">
        <f>'1. Modal Analysis'!$K14</f>
        <v>6.49</v>
      </c>
      <c r="Q14" s="32">
        <f>'1. Modal Analysis'!$L14</f>
        <v>5.31</v>
      </c>
      <c r="R14" s="32">
        <f>'1. Modal Analysis'!$S14-'1. Modal Analysis'!$Q14</f>
        <v>15.280000000000001</v>
      </c>
      <c r="S14" s="32">
        <f>'1. Modal Analysis'!$M14</f>
        <v>20.59</v>
      </c>
      <c r="T14" s="32">
        <f t="shared" si="0"/>
        <v>2.6</v>
      </c>
      <c r="U14" s="32" t="str">
        <f>IF(C14="YES",'2. Allowances and Pass Rate'!$B$5,"")</f>
        <v/>
      </c>
      <c r="V14" s="32">
        <f>IF(E14="YES",'2. Allowances and Pass Rate'!B$7,"")</f>
        <v>1</v>
      </c>
      <c r="W14" s="33">
        <f>SUM('1. Modal Analysis'!$U14:$V14)</f>
        <v>1</v>
      </c>
      <c r="X14" s="32" t="b">
        <f>IF('1. Modal Analysis'!$P14&lt;=SUM('1. Modal Analysis'!$T14:$V14),TRUE, FALSE)</f>
        <v>0</v>
      </c>
      <c r="Y14" s="30">
        <f t="shared" si="1"/>
        <v>2.6</v>
      </c>
      <c r="Z14" s="30" t="str">
        <f>IF(C14="YES",'2. Allowances and Pass Rate'!$C$5,"")</f>
        <v/>
      </c>
      <c r="AA14" s="29"/>
      <c r="AB14" s="29"/>
      <c r="AC14" s="30">
        <f>IF(E14="YES",'2. Allowances and Pass Rate'!C$7,"")</f>
        <v>1</v>
      </c>
      <c r="AD14" s="29" t="e">
        <f>IF(#REF!="YES",'2. Allowances and Pass Rate'!#REF!,"")</f>
        <v>#REF!</v>
      </c>
      <c r="AE14" s="29">
        <f>SUM('1. Modal Analysis'!$Z14:$AC14)</f>
        <v>1</v>
      </c>
      <c r="AF14" s="30" t="b">
        <f>IF('1. Modal Analysis'!$Q14&lt;=SUM('1. Modal Analysis'!$Y14:$AC14),TRUE, FALSE)</f>
        <v>0</v>
      </c>
      <c r="AG14" s="29">
        <f t="shared" si="2"/>
        <v>2.6</v>
      </c>
      <c r="AH14" s="30">
        <f t="shared" si="3"/>
        <v>12</v>
      </c>
      <c r="AI14" s="30" t="str">
        <f>IF(C14="YES",'2. Allowances and Pass Rate'!$D$5,"")</f>
        <v/>
      </c>
      <c r="AJ14" s="29"/>
      <c r="AK14" s="29"/>
      <c r="AL14" s="30">
        <f>IF(E14="YES",'2. Allowances and Pass Rate'!$D$7,"")</f>
        <v>1</v>
      </c>
      <c r="AM14" s="29" t="e">
        <f>IF(#REF!="YES",'2. Allowances and Pass Rate'!#REF!,"")</f>
        <v>#REF!</v>
      </c>
      <c r="AN14" s="29">
        <f>SUM('1. Modal Analysis'!$AH14:$AL14)</f>
        <v>13</v>
      </c>
      <c r="AO14" s="32" t="e">
        <f>'1. Modal Analysis'!$S19-'1. Modal Analysis'!#REF!</f>
        <v>#REF!</v>
      </c>
      <c r="AP14" s="30" t="b">
        <f>IF(S14&lt;=SUM(AG14:AL14),TRUE,FALSE)</f>
        <v>0</v>
      </c>
      <c r="AQ14" s="30" t="b">
        <f>AND('1. Modal Analysis'!$AF14,'1. Modal Analysis'!$AP14)</f>
        <v>0</v>
      </c>
      <c r="AR14" s="29">
        <f>IF('1. Modal Analysis'!$AQ14=TRUE,1,0)</f>
        <v>0</v>
      </c>
      <c r="AS14" s="29" t="b">
        <f>AND('1. Modal Analysis'!$X$1,'1. Modal Analysis'!$AF14,'1. Modal Analysis'!$AP14)</f>
        <v>0</v>
      </c>
    </row>
    <row r="15" spans="1:45" s="24" customFormat="1" ht="15" customHeight="1" x14ac:dyDescent="0.2">
      <c r="A15" s="28">
        <v>14</v>
      </c>
      <c r="B15" s="31">
        <v>2</v>
      </c>
      <c r="C15" s="30" t="s">
        <v>46</v>
      </c>
      <c r="D15" s="29" t="s">
        <v>46</v>
      </c>
      <c r="E15" s="30" t="s">
        <v>56</v>
      </c>
      <c r="F15" s="30" t="s">
        <v>46</v>
      </c>
      <c r="G15" s="31">
        <v>240</v>
      </c>
      <c r="H15" s="31">
        <v>30</v>
      </c>
      <c r="I15" s="30">
        <v>70.849999999999994</v>
      </c>
      <c r="J15" s="30">
        <v>55.4</v>
      </c>
      <c r="K15" s="30">
        <v>6.54</v>
      </c>
      <c r="L15" s="30">
        <v>5.9</v>
      </c>
      <c r="M15" s="34">
        <v>3.96</v>
      </c>
      <c r="N15" s="29"/>
      <c r="O15" s="29"/>
      <c r="P15" s="30">
        <f>'1. Modal Analysis'!$K15</f>
        <v>6.54</v>
      </c>
      <c r="Q15" s="32">
        <f>'1. Modal Analysis'!$L15</f>
        <v>5.9</v>
      </c>
      <c r="R15" s="32">
        <f>'1. Modal Analysis'!$S15-'1. Modal Analysis'!$Q15</f>
        <v>-1.9400000000000004</v>
      </c>
      <c r="S15" s="32">
        <f>'1. Modal Analysis'!$M15</f>
        <v>3.96</v>
      </c>
      <c r="T15" s="32">
        <f t="shared" si="0"/>
        <v>2.6</v>
      </c>
      <c r="U15" s="32" t="str">
        <f>IF(C15="YES",'2. Allowances and Pass Rate'!$B$5,"")</f>
        <v/>
      </c>
      <c r="V15" s="32">
        <f>IF(E15="YES",'2. Allowances and Pass Rate'!B$7,"")</f>
        <v>1</v>
      </c>
      <c r="W15" s="33">
        <f>SUM('1. Modal Analysis'!$U15:$V15)</f>
        <v>1</v>
      </c>
      <c r="X15" s="32" t="b">
        <f>IF('1. Modal Analysis'!$P15&lt;=SUM('1. Modal Analysis'!$T15:$V15),TRUE, FALSE)</f>
        <v>0</v>
      </c>
      <c r="Y15" s="30">
        <f t="shared" si="1"/>
        <v>2.6</v>
      </c>
      <c r="Z15" s="30" t="str">
        <f>IF(C15="YES",'2. Allowances and Pass Rate'!$C$5,"")</f>
        <v/>
      </c>
      <c r="AA15" s="30"/>
      <c r="AB15" s="30"/>
      <c r="AC15" s="30">
        <f>IF(E15="YES",'2. Allowances and Pass Rate'!C$7,"")</f>
        <v>1</v>
      </c>
      <c r="AD15" s="30" t="e">
        <f>IF(#REF!="YES",'2. Allowances and Pass Rate'!#REF!,"")</f>
        <v>#REF!</v>
      </c>
      <c r="AE15" s="29">
        <f>SUM('1. Modal Analysis'!$Z15:$AC15)</f>
        <v>1</v>
      </c>
      <c r="AF15" s="30" t="b">
        <f>IF('1. Modal Analysis'!$Q15&lt;=SUM('1. Modal Analysis'!$Y15:$AC15),TRUE, FALSE)</f>
        <v>0</v>
      </c>
      <c r="AG15" s="29">
        <f t="shared" si="2"/>
        <v>2.6</v>
      </c>
      <c r="AH15" s="30">
        <f t="shared" si="3"/>
        <v>12</v>
      </c>
      <c r="AI15" s="30" t="str">
        <f>IF(C15="YES",'2. Allowances and Pass Rate'!$D$5,"")</f>
        <v/>
      </c>
      <c r="AJ15" s="30"/>
      <c r="AK15" s="30"/>
      <c r="AL15" s="30">
        <f>IF(E15="YES",'2. Allowances and Pass Rate'!$D$7,"")</f>
        <v>1</v>
      </c>
      <c r="AM15" s="30" t="e">
        <f>IF(#REF!="YES",'2. Allowances and Pass Rate'!#REF!,"")</f>
        <v>#REF!</v>
      </c>
      <c r="AN15" s="29">
        <f>SUM('1. Modal Analysis'!$AH15:$AL15)</f>
        <v>13</v>
      </c>
      <c r="AO15" s="32" t="e">
        <f>'1. Modal Analysis'!#REF!-'1. Modal Analysis'!#REF!</f>
        <v>#REF!</v>
      </c>
      <c r="AP15" s="30" t="b">
        <f>IF(S15&lt;=SUM(AG15:AL15),TRUE,FALSE)</f>
        <v>1</v>
      </c>
      <c r="AQ15" s="30" t="b">
        <f>AND('1. Modal Analysis'!$AF15,'1. Modal Analysis'!$AP15)</f>
        <v>0</v>
      </c>
      <c r="AR15" s="29">
        <f>IF('1. Modal Analysis'!$AQ15=TRUE,1,0)</f>
        <v>0</v>
      </c>
      <c r="AS15" s="29" t="b">
        <f>AND('1. Modal Analysis'!$X$1,'1. Modal Analysis'!$AF15,'1. Modal Analysis'!$AP15)</f>
        <v>0</v>
      </c>
    </row>
    <row r="16" spans="1:45" s="24" customFormat="1" ht="15" customHeight="1" x14ac:dyDescent="0.2">
      <c r="A16" s="28">
        <v>15</v>
      </c>
      <c r="B16" s="35">
        <v>2</v>
      </c>
      <c r="C16" s="36" t="s">
        <v>46</v>
      </c>
      <c r="D16" s="36" t="s">
        <v>46</v>
      </c>
      <c r="E16" s="36" t="s">
        <v>46</v>
      </c>
      <c r="F16" s="36" t="s">
        <v>46</v>
      </c>
      <c r="G16" s="35">
        <v>240</v>
      </c>
      <c r="H16" s="35">
        <v>16</v>
      </c>
      <c r="I16" s="36"/>
      <c r="J16" s="36"/>
      <c r="K16" s="36"/>
      <c r="L16" s="36">
        <v>8.18</v>
      </c>
      <c r="M16" s="36"/>
      <c r="N16" s="37"/>
      <c r="O16" s="37"/>
      <c r="P16" s="30"/>
      <c r="Q16" s="32">
        <f>'1. Modal Analysis'!$L16</f>
        <v>8.18</v>
      </c>
      <c r="R16" s="32">
        <f>'1. Modal Analysis'!$S16-'1. Modal Analysis'!$Q16</f>
        <v>-8.18</v>
      </c>
      <c r="S16" s="32"/>
      <c r="T16" s="32">
        <f t="shared" si="0"/>
        <v>2.6</v>
      </c>
      <c r="U16" s="32" t="str">
        <f>IF(C16="YES",'2. Allowances and Pass Rate'!$B$5,"")</f>
        <v/>
      </c>
      <c r="V16" s="32" t="str">
        <f>IF(E16="YES",'2. Allowances and Pass Rate'!B$7,"")</f>
        <v/>
      </c>
      <c r="W16" s="33">
        <f>SUM('1. Modal Analysis'!$U16:$V16)</f>
        <v>0</v>
      </c>
      <c r="X16" s="32"/>
      <c r="Y16" s="30">
        <f t="shared" si="1"/>
        <v>2.6</v>
      </c>
      <c r="Z16" s="30" t="str">
        <f>IF(C16="YES",'2. Allowances and Pass Rate'!$C$5,"")</f>
        <v/>
      </c>
      <c r="AA16" s="36"/>
      <c r="AB16" s="36"/>
      <c r="AC16" s="30" t="str">
        <f>IF(E16="YES",'2. Allowances and Pass Rate'!C$7,"")</f>
        <v/>
      </c>
      <c r="AD16" s="36" t="e">
        <f>IF(#REF!="YES",'2. Allowances and Pass Rate'!#REF!,"")</f>
        <v>#REF!</v>
      </c>
      <c r="AE16" s="29">
        <f>SUM('1. Modal Analysis'!$Z16:$AC16)</f>
        <v>0</v>
      </c>
      <c r="AF16" s="30" t="b">
        <f>IF('1. Modal Analysis'!$Q16&lt;=SUM('1. Modal Analysis'!$Y16:$AC16),TRUE, FALSE)</f>
        <v>0</v>
      </c>
      <c r="AG16" s="29">
        <f t="shared" si="2"/>
        <v>2.6</v>
      </c>
      <c r="AH16" s="30">
        <f t="shared" si="3"/>
        <v>6.4</v>
      </c>
      <c r="AI16" s="30" t="str">
        <f>IF(C16="YES",'2. Allowances and Pass Rate'!$D$5,"")</f>
        <v/>
      </c>
      <c r="AJ16" s="36"/>
      <c r="AK16" s="36"/>
      <c r="AL16" s="30" t="str">
        <f>IF(E16="YES",'2. Allowances and Pass Rate'!$D$7,"")</f>
        <v/>
      </c>
      <c r="AM16" s="36" t="e">
        <f>IF(#REF!="YES",'2. Allowances and Pass Rate'!#REF!,"")</f>
        <v>#REF!</v>
      </c>
      <c r="AN16" s="29"/>
      <c r="AO16" s="38" t="e">
        <f>'1. Modal Analysis'!#REF!-'1. Modal Analysis'!#REF!</f>
        <v>#REF!</v>
      </c>
      <c r="AP16" s="30"/>
      <c r="AQ16" s="30"/>
      <c r="AR16" s="29">
        <f>IF('1. Modal Analysis'!$AQ16=TRUE,1,0)</f>
        <v>0</v>
      </c>
      <c r="AS16" s="29"/>
    </row>
    <row r="17" spans="1:45" s="24" customFormat="1" ht="15" customHeight="1" x14ac:dyDescent="0.2">
      <c r="A17" s="28">
        <v>16</v>
      </c>
      <c r="B17" s="35">
        <v>2</v>
      </c>
      <c r="C17" s="37" t="s">
        <v>56</v>
      </c>
      <c r="D17" s="37" t="s">
        <v>46</v>
      </c>
      <c r="E17" s="37" t="s">
        <v>46</v>
      </c>
      <c r="F17" s="36" t="s">
        <v>46</v>
      </c>
      <c r="G17" s="35">
        <v>240</v>
      </c>
      <c r="H17" s="35">
        <v>30</v>
      </c>
      <c r="I17" s="36"/>
      <c r="J17" s="36"/>
      <c r="K17" s="36"/>
      <c r="L17" s="36">
        <v>6.9</v>
      </c>
      <c r="M17" s="36"/>
      <c r="N17" s="36"/>
      <c r="O17" s="36"/>
      <c r="P17" s="30"/>
      <c r="Q17" s="32">
        <f>'1. Modal Analysis'!$L17</f>
        <v>6.9</v>
      </c>
      <c r="R17" s="32">
        <f>'1. Modal Analysis'!$S17-'1. Modal Analysis'!$Q17</f>
        <v>-6.9</v>
      </c>
      <c r="S17" s="32"/>
      <c r="T17" s="32">
        <f t="shared" si="0"/>
        <v>2.6</v>
      </c>
      <c r="U17" s="32">
        <f>IF(C17="YES",'2. Allowances and Pass Rate'!$B$5,"")</f>
        <v>1</v>
      </c>
      <c r="V17" s="32" t="str">
        <f>IF(E17="YES",'2. Allowances and Pass Rate'!B$7,"")</f>
        <v/>
      </c>
      <c r="W17" s="33">
        <f>SUM('1. Modal Analysis'!$U17:$V17)</f>
        <v>1</v>
      </c>
      <c r="X17" s="32"/>
      <c r="Y17" s="30">
        <f t="shared" si="1"/>
        <v>2.6</v>
      </c>
      <c r="Z17" s="30">
        <f>IF(C17="YES",'2. Allowances and Pass Rate'!$C$5,"")</f>
        <v>1</v>
      </c>
      <c r="AA17" s="36"/>
      <c r="AB17" s="36"/>
      <c r="AC17" s="30" t="str">
        <f>IF(E17="YES",'2. Allowances and Pass Rate'!C$7,"")</f>
        <v/>
      </c>
      <c r="AD17" s="36" t="e">
        <f>IF(#REF!="YES",'2. Allowances and Pass Rate'!#REF!,"")</f>
        <v>#REF!</v>
      </c>
      <c r="AE17" s="29">
        <f>SUM('1. Modal Analysis'!$Z17:$AC17)</f>
        <v>1</v>
      </c>
      <c r="AF17" s="30" t="b">
        <f>IF('1. Modal Analysis'!$Q17&lt;=SUM('1. Modal Analysis'!$Y17:$AC17),TRUE, FALSE)</f>
        <v>0</v>
      </c>
      <c r="AG17" s="29">
        <f t="shared" si="2"/>
        <v>2.6</v>
      </c>
      <c r="AH17" s="30">
        <f t="shared" si="3"/>
        <v>12</v>
      </c>
      <c r="AI17" s="30">
        <f>IF(C17="YES",'2. Allowances and Pass Rate'!$D$5,"")</f>
        <v>1</v>
      </c>
      <c r="AJ17" s="36"/>
      <c r="AK17" s="36"/>
      <c r="AL17" s="30" t="str">
        <f>IF(E17="YES",'2. Allowances and Pass Rate'!$D$7,"")</f>
        <v/>
      </c>
      <c r="AM17" s="36" t="e">
        <f>IF(#REF!="YES",'2. Allowances and Pass Rate'!#REF!,"")</f>
        <v>#REF!</v>
      </c>
      <c r="AN17" s="29"/>
      <c r="AO17" s="38" t="e">
        <f>'1. Modal Analysis'!#REF!-'1. Modal Analysis'!#REF!</f>
        <v>#REF!</v>
      </c>
      <c r="AP17" s="30"/>
      <c r="AQ17" s="30"/>
      <c r="AR17" s="29">
        <f>IF('1. Modal Analysis'!$AQ17=TRUE,1,0)</f>
        <v>0</v>
      </c>
      <c r="AS17" s="29"/>
    </row>
    <row r="18" spans="1:45" s="24" customFormat="1" ht="15" customHeight="1" x14ac:dyDescent="0.2">
      <c r="A18" s="28">
        <v>17</v>
      </c>
      <c r="B18" s="35">
        <v>2</v>
      </c>
      <c r="C18" s="37" t="s">
        <v>46</v>
      </c>
      <c r="D18" s="37" t="s">
        <v>46</v>
      </c>
      <c r="E18" s="37" t="s">
        <v>46</v>
      </c>
      <c r="F18" s="37" t="s">
        <v>46</v>
      </c>
      <c r="G18" s="35">
        <v>240</v>
      </c>
      <c r="H18" s="35">
        <v>30</v>
      </c>
      <c r="I18" s="37"/>
      <c r="J18" s="37"/>
      <c r="K18" s="37"/>
      <c r="L18" s="37">
        <v>3.2</v>
      </c>
      <c r="M18" s="37"/>
      <c r="N18" s="37"/>
      <c r="O18" s="37"/>
      <c r="P18" s="30"/>
      <c r="Q18" s="32">
        <f>'1. Modal Analysis'!$L18</f>
        <v>3.2</v>
      </c>
      <c r="R18" s="32">
        <f>'1. Modal Analysis'!$S18-'1. Modal Analysis'!$Q18</f>
        <v>-3.2</v>
      </c>
      <c r="S18" s="32"/>
      <c r="T18" s="32">
        <f t="shared" si="0"/>
        <v>2.6</v>
      </c>
      <c r="U18" s="32" t="str">
        <f>IF(C18="YES",'2. Allowances and Pass Rate'!$B$5,"")</f>
        <v/>
      </c>
      <c r="V18" s="32" t="str">
        <f>IF(E18="YES",'2. Allowances and Pass Rate'!B$7,"")</f>
        <v/>
      </c>
      <c r="W18" s="33">
        <f>SUM('1. Modal Analysis'!$U18:$V18)</f>
        <v>0</v>
      </c>
      <c r="X18" s="32"/>
      <c r="Y18" s="30">
        <f t="shared" si="1"/>
        <v>2.6</v>
      </c>
      <c r="Z18" s="30" t="str">
        <f>IF(C18="YES",'2. Allowances and Pass Rate'!$C$5,"")</f>
        <v/>
      </c>
      <c r="AA18" s="36"/>
      <c r="AB18" s="36"/>
      <c r="AC18" s="30" t="str">
        <f>IF(E18="YES",'2. Allowances and Pass Rate'!C$7,"")</f>
        <v/>
      </c>
      <c r="AD18" s="36" t="e">
        <f>IF(#REF!="YES",'2. Allowances and Pass Rate'!#REF!,"")</f>
        <v>#REF!</v>
      </c>
      <c r="AE18" s="29">
        <f>SUM('1. Modal Analysis'!$Z18:$AC18)</f>
        <v>0</v>
      </c>
      <c r="AF18" s="30" t="b">
        <f>IF('1. Modal Analysis'!$Q18&lt;=SUM('1. Modal Analysis'!$Y18:$AC18),TRUE, FALSE)</f>
        <v>0</v>
      </c>
      <c r="AG18" s="29">
        <f t="shared" si="2"/>
        <v>2.6</v>
      </c>
      <c r="AH18" s="30">
        <f t="shared" si="3"/>
        <v>12</v>
      </c>
      <c r="AI18" s="30" t="str">
        <f>IF(C18="YES",'2. Allowances and Pass Rate'!$D$5,"")</f>
        <v/>
      </c>
      <c r="AJ18" s="36"/>
      <c r="AK18" s="36"/>
      <c r="AL18" s="30" t="str">
        <f>IF(E18="YES",'2. Allowances and Pass Rate'!$D$7,"")</f>
        <v/>
      </c>
      <c r="AM18" s="36" t="e">
        <f>IF(#REF!="YES",'2. Allowances and Pass Rate'!#REF!,"")</f>
        <v>#REF!</v>
      </c>
      <c r="AN18" s="29"/>
      <c r="AO18" s="38" t="e">
        <f>'1. Modal Analysis'!#REF!-'1. Modal Analysis'!#REF!</f>
        <v>#REF!</v>
      </c>
      <c r="AP18" s="30"/>
      <c r="AQ18" s="30"/>
      <c r="AR18" s="29">
        <f>IF('1. Modal Analysis'!$AQ18=TRUE,1,0)</f>
        <v>0</v>
      </c>
      <c r="AS18" s="29"/>
    </row>
    <row r="19" spans="1:45" s="24" customFormat="1" ht="15" customHeight="1" x14ac:dyDescent="0.2">
      <c r="A19" s="28">
        <v>18</v>
      </c>
      <c r="B19" s="35">
        <v>2</v>
      </c>
      <c r="C19" s="36" t="s">
        <v>46</v>
      </c>
      <c r="D19" s="36" t="s">
        <v>46</v>
      </c>
      <c r="E19" s="36" t="s">
        <v>46</v>
      </c>
      <c r="F19" s="36" t="s">
        <v>46</v>
      </c>
      <c r="G19" s="35">
        <v>240</v>
      </c>
      <c r="H19" s="35">
        <v>15</v>
      </c>
      <c r="I19" s="36"/>
      <c r="J19" s="36"/>
      <c r="K19" s="36"/>
      <c r="L19" s="36">
        <v>2.2000000000000002</v>
      </c>
      <c r="M19" s="36"/>
      <c r="N19" s="37"/>
      <c r="O19" s="39"/>
      <c r="P19" s="30"/>
      <c r="Q19" s="32">
        <f>'1. Modal Analysis'!$L19</f>
        <v>2.2000000000000002</v>
      </c>
      <c r="R19" s="32">
        <f>'1. Modal Analysis'!$S19-'1. Modal Analysis'!$Q19</f>
        <v>-2.2000000000000002</v>
      </c>
      <c r="S19" s="32"/>
      <c r="T19" s="32">
        <f t="shared" si="0"/>
        <v>2.6</v>
      </c>
      <c r="U19" s="32" t="str">
        <f>IF(C19="YES",'2. Allowances and Pass Rate'!$B$5,"")</f>
        <v/>
      </c>
      <c r="V19" s="32" t="str">
        <f>IF(E19="YES",'2. Allowances and Pass Rate'!B$7,"")</f>
        <v/>
      </c>
      <c r="W19" s="33">
        <f>SUM('1. Modal Analysis'!$U19:$V19)</f>
        <v>0</v>
      </c>
      <c r="X19" s="32"/>
      <c r="Y19" s="30">
        <f t="shared" si="1"/>
        <v>2.6</v>
      </c>
      <c r="Z19" s="30" t="str">
        <f>IF(C19="YES",'2. Allowances and Pass Rate'!$C$5,"")</f>
        <v/>
      </c>
      <c r="AA19" s="37"/>
      <c r="AB19" s="37"/>
      <c r="AC19" s="30" t="str">
        <f>IF(E19="YES",'2. Allowances and Pass Rate'!C$7,"")</f>
        <v/>
      </c>
      <c r="AD19" s="37" t="e">
        <f>IF(#REF!="YES",'2. Allowances and Pass Rate'!#REF!,"")</f>
        <v>#REF!</v>
      </c>
      <c r="AE19" s="29">
        <f>SUM('1. Modal Analysis'!$Z19:$AC19)</f>
        <v>0</v>
      </c>
      <c r="AF19" s="30" t="b">
        <f>IF('1. Modal Analysis'!$Q19&lt;=SUM('1. Modal Analysis'!$Y19:$AC19),TRUE, FALSE)</f>
        <v>1</v>
      </c>
      <c r="AG19" s="29">
        <f t="shared" si="2"/>
        <v>2.6</v>
      </c>
      <c r="AH19" s="30">
        <f t="shared" si="3"/>
        <v>6</v>
      </c>
      <c r="AI19" s="30" t="str">
        <f>IF(C19="YES",'2. Allowances and Pass Rate'!$D$5,"")</f>
        <v/>
      </c>
      <c r="AJ19" s="37"/>
      <c r="AK19" s="37"/>
      <c r="AL19" s="30" t="str">
        <f>IF(E19="YES",'2. Allowances and Pass Rate'!$D$7,"")</f>
        <v/>
      </c>
      <c r="AM19" s="37" t="e">
        <f>IF(#REF!="YES",'2. Allowances and Pass Rate'!#REF!,"")</f>
        <v>#REF!</v>
      </c>
      <c r="AN19" s="29"/>
      <c r="AO19" s="38" t="e">
        <f>'1. Modal Analysis'!#REF!-'1. Modal Analysis'!#REF!</f>
        <v>#REF!</v>
      </c>
      <c r="AP19" s="30"/>
      <c r="AQ19" s="30"/>
      <c r="AR19" s="29">
        <f>IF('1. Modal Analysis'!$AQ19=TRUE,1,0)</f>
        <v>0</v>
      </c>
      <c r="AS19" s="29"/>
    </row>
    <row r="20" spans="1:45" s="24" customFormat="1" ht="15" customHeight="1" x14ac:dyDescent="0.2">
      <c r="A20" s="28">
        <v>19</v>
      </c>
      <c r="B20" s="35">
        <v>1</v>
      </c>
      <c r="C20" s="36" t="s">
        <v>46</v>
      </c>
      <c r="D20" s="36" t="s">
        <v>46</v>
      </c>
      <c r="E20" s="36" t="s">
        <v>46</v>
      </c>
      <c r="F20" s="37" t="s">
        <v>46</v>
      </c>
      <c r="G20" s="35">
        <v>120</v>
      </c>
      <c r="H20" s="35">
        <v>12</v>
      </c>
      <c r="I20" s="37"/>
      <c r="J20" s="37"/>
      <c r="K20" s="37"/>
      <c r="L20" s="37">
        <v>3.6</v>
      </c>
      <c r="M20" s="37"/>
      <c r="N20" s="37"/>
      <c r="O20" s="37"/>
      <c r="P20" s="30"/>
      <c r="Q20" s="32">
        <f>'1. Modal Analysis'!$L20</f>
        <v>3.6</v>
      </c>
      <c r="R20" s="32">
        <f>'1. Modal Analysis'!$S20-'1. Modal Analysis'!$Q20</f>
        <v>-3.6</v>
      </c>
      <c r="S20" s="32"/>
      <c r="T20" s="32">
        <f t="shared" si="0"/>
        <v>2.6</v>
      </c>
      <c r="U20" s="32" t="str">
        <f>IF(C20="YES",'2. Allowances and Pass Rate'!$B$5,"")</f>
        <v/>
      </c>
      <c r="V20" s="32" t="str">
        <f>IF(E20="YES",'2. Allowances and Pass Rate'!B$7,"")</f>
        <v/>
      </c>
      <c r="W20" s="33">
        <f>SUM('1. Modal Analysis'!$U20:$V20)</f>
        <v>0</v>
      </c>
      <c r="X20" s="32"/>
      <c r="Y20" s="30">
        <f t="shared" si="1"/>
        <v>2.6</v>
      </c>
      <c r="Z20" s="30" t="str">
        <f>IF(C20="YES",'2. Allowances and Pass Rate'!$C$5,"")</f>
        <v/>
      </c>
      <c r="AA20" s="36"/>
      <c r="AB20" s="36"/>
      <c r="AC20" s="30" t="str">
        <f>IF(E20="YES",'2. Allowances and Pass Rate'!C$7,"")</f>
        <v/>
      </c>
      <c r="AD20" s="36" t="e">
        <f>IF(#REF!="YES",'2. Allowances and Pass Rate'!#REF!,"")</f>
        <v>#REF!</v>
      </c>
      <c r="AE20" s="29">
        <f>SUM('1. Modal Analysis'!$Z20:$AC20)</f>
        <v>0</v>
      </c>
      <c r="AF20" s="30" t="b">
        <f>IF('1. Modal Analysis'!$Q20&lt;=SUM('1. Modal Analysis'!$Y20:$AC20),TRUE, FALSE)</f>
        <v>0</v>
      </c>
      <c r="AG20" s="29">
        <f t="shared" si="2"/>
        <v>2.6</v>
      </c>
      <c r="AH20" s="30">
        <f t="shared" si="3"/>
        <v>4.8000000000000007</v>
      </c>
      <c r="AI20" s="30" t="str">
        <f>IF(C20="YES",'2. Allowances and Pass Rate'!$D$5,"")</f>
        <v/>
      </c>
      <c r="AJ20" s="36"/>
      <c r="AK20" s="36"/>
      <c r="AL20" s="30" t="str">
        <f>IF(E20="YES",'2. Allowances and Pass Rate'!$D$7,"")</f>
        <v/>
      </c>
      <c r="AM20" s="36" t="e">
        <f>IF(#REF!="YES",'2. Allowances and Pass Rate'!#REF!,"")</f>
        <v>#REF!</v>
      </c>
      <c r="AN20" s="29"/>
      <c r="AO20" s="38" t="e">
        <f>'1. Modal Analysis'!#REF!-'1. Modal Analysis'!#REF!</f>
        <v>#REF!</v>
      </c>
      <c r="AP20" s="30"/>
      <c r="AQ20" s="30"/>
      <c r="AR20" s="29">
        <f>IF('1. Modal Analysis'!$AQ20=TRUE,1,0)</f>
        <v>0</v>
      </c>
      <c r="AS20" s="29"/>
    </row>
    <row r="21" spans="1:45" s="24" customFormat="1" ht="12.75" x14ac:dyDescent="0.2">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row>
    <row r="22" spans="1:45" ht="12.75"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row>
    <row r="23" spans="1:45" ht="12.75" x14ac:dyDescent="0.2">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row>
    <row r="24" spans="1:45" ht="12.75" x14ac:dyDescent="0.2">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row>
    <row r="25" spans="1:45" ht="12.75" x14ac:dyDescent="0.2">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row>
    <row r="26" spans="1:45" ht="12.75"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row>
    <row r="27" spans="1:45" ht="12.75"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row>
    <row r="28" spans="1:45" ht="12.75"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row>
    <row r="29" spans="1:45" ht="12.75"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row>
    <row r="30" spans="1:45" ht="12.75"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row>
    <row r="31" spans="1:45" ht="12.75"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row>
    <row r="32" spans="1:45" ht="12.75"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row>
    <row r="33" spans="1:45" ht="12.75"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row>
    <row r="34" spans="1:45" ht="12.7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row>
    <row r="35" spans="1:45" ht="12.75"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row>
    <row r="36" spans="1:45" ht="12.75"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row>
    <row r="37" spans="1:45" ht="12.75"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row>
    <row r="38" spans="1:45" ht="12.75"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row>
    <row r="39" spans="1:45" ht="12.75"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row>
    <row r="40" spans="1:45" ht="12.7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row>
    <row r="41" spans="1:45" ht="12.7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row>
    <row r="42" spans="1:45" ht="12.75"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row>
    <row r="43" spans="1:45" ht="12.75"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row>
    <row r="44" spans="1:45" ht="12.75" x14ac:dyDescent="0.2">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row>
    <row r="45" spans="1:45" ht="12.75"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row>
    <row r="46" spans="1:45" ht="12.75" x14ac:dyDescent="0.2">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row>
    <row r="47" spans="1:45" ht="12.75"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row>
    <row r="48" spans="1:45" ht="12.75"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row>
    <row r="49" spans="1:45" ht="12.75"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row>
    <row r="50" spans="1:45" ht="12.75" x14ac:dyDescent="0.2">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row>
    <row r="51" spans="1:45" ht="12.75" x14ac:dyDescent="0.2">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row>
    <row r="52" spans="1:45" ht="12.75" x14ac:dyDescent="0.2">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row>
    <row r="53" spans="1:45" ht="12.75"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row>
    <row r="54" spans="1:45" ht="12.75" x14ac:dyDescent="0.2">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row>
    <row r="55" spans="1:45" ht="12.75" x14ac:dyDescent="0.2">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row>
    <row r="56" spans="1:45" ht="12.75" x14ac:dyDescent="0.2">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row>
    <row r="57" spans="1:45" ht="12.75" x14ac:dyDescent="0.2">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row>
    <row r="58" spans="1:45" ht="12.75" x14ac:dyDescent="0.2">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1:45" ht="12.75" x14ac:dyDescent="0.2">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ht="12.75" x14ac:dyDescent="0.2">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row>
    <row r="61" spans="1:45" ht="12.75" x14ac:dyDescent="0.2">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row>
    <row r="62" spans="1:45" ht="12.75" x14ac:dyDescent="0.2">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row>
    <row r="63" spans="1:45" ht="12.75" x14ac:dyDescent="0.2">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row>
    <row r="64" spans="1:45" ht="12.75" x14ac:dyDescent="0.2">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row>
    <row r="65" spans="1:45" ht="12.75" x14ac:dyDescent="0.2">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row>
    <row r="66" spans="1:45" ht="12.75"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row>
    <row r="67" spans="1:45" ht="12.75" x14ac:dyDescent="0.2">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row>
    <row r="68" spans="1:45" ht="12.75" x14ac:dyDescent="0.2">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row>
    <row r="69" spans="1:45" ht="12.75" x14ac:dyDescent="0.2">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row>
    <row r="70" spans="1:45" ht="12.75"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row>
    <row r="71" spans="1:45" ht="12.75"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row>
    <row r="72" spans="1:45" ht="12.75"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45" ht="12.75"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45" ht="12.75"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1:45" ht="12.75" x14ac:dyDescent="0.2">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row>
    <row r="76" spans="1:45" ht="12.75"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45" ht="12.75"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45" ht="12.75"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45" ht="12.75"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45" ht="12.75"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45" ht="12.75"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45" ht="12.75"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45" ht="12.75"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45" ht="12.75"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45" ht="12.75"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45" ht="12.75"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45" ht="12.75" x14ac:dyDescent="0.2">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1:45" ht="12.75"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45" ht="12.75"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45" ht="12.75"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45" ht="12.75" x14ac:dyDescent="0.2">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1:45" ht="12.75"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45" ht="12.75"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45" ht="12.75" x14ac:dyDescent="0.2">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45" ht="12.75" x14ac:dyDescent="0.2">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1:45" ht="12.75"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45" ht="12.75" x14ac:dyDescent="0.2">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45" ht="12.75"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45" ht="12.75" x14ac:dyDescent="0.2">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1:45" ht="12.75" x14ac:dyDescent="0.2">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1:45" ht="12.75" x14ac:dyDescent="0.2">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45" ht="12.75"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45" ht="12.75" x14ac:dyDescent="0.2">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1:45" ht="12.75" x14ac:dyDescent="0.2">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row>
    <row r="105" spans="1:45" ht="12.75"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1:45" ht="12.75"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1:45" ht="12.75"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row>
    <row r="108" spans="1:45" ht="12.75"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1:45" ht="12.75"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row>
    <row r="110" spans="1:45" ht="12.75"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1:45" ht="12.75"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row>
    <row r="112" spans="1:45" ht="12.75"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1:45" ht="12.75"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row>
    <row r="114" spans="1:45" ht="12.75"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row>
    <row r="115" spans="1:45" ht="12.75"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row>
    <row r="116" spans="1:45" ht="12.75"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row>
    <row r="117" spans="1:45" ht="12.75"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row>
    <row r="118" spans="1:45" ht="12.75" x14ac:dyDescent="0.2">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row>
    <row r="119" spans="1:45" ht="12.75" x14ac:dyDescent="0.2">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row>
    <row r="120" spans="1:45" ht="12.75" x14ac:dyDescent="0.2">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row>
    <row r="121" spans="1:45" ht="12.75" x14ac:dyDescent="0.2">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row>
    <row r="122" spans="1:45" ht="12.75" x14ac:dyDescent="0.2">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row>
    <row r="123" spans="1:45" ht="12.75" x14ac:dyDescent="0.2">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row>
    <row r="124" spans="1:45" ht="12.75" x14ac:dyDescent="0.2">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row>
    <row r="125" spans="1:45" ht="12.75" x14ac:dyDescent="0.2">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row>
    <row r="126" spans="1:45" ht="12.75" x14ac:dyDescent="0.2">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row>
    <row r="127" spans="1:45" ht="12.75" x14ac:dyDescent="0.2">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row>
    <row r="128" spans="1:45" ht="12.75" x14ac:dyDescent="0.2">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row>
    <row r="129" spans="1:45" ht="12.75" x14ac:dyDescent="0.2">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row>
    <row r="130" spans="1:45" ht="12.75" x14ac:dyDescent="0.2">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row>
    <row r="131" spans="1:45" ht="12.75" x14ac:dyDescent="0.2">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row>
    <row r="132" spans="1:45" ht="12.75"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row>
    <row r="133" spans="1:45" ht="12.75" x14ac:dyDescent="0.2">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row>
    <row r="134" spans="1:45" ht="12.75" x14ac:dyDescent="0.2">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row>
    <row r="135" spans="1:45" ht="12.75"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row>
    <row r="136" spans="1:45" ht="12.75"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row>
    <row r="137" spans="1:45" ht="12.75"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row>
    <row r="138" spans="1:45" ht="12.75"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1:45" ht="12.75"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1:45" ht="12.75"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row>
    <row r="141" spans="1:45" ht="12.75"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row>
    <row r="142" spans="1:45" ht="12.75"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row>
    <row r="143" spans="1:45" ht="12.75"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row>
    <row r="144" spans="1:45" ht="12.75"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row>
    <row r="145" spans="1:45" ht="12.75" x14ac:dyDescent="0.2">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row>
    <row r="146" spans="1:45" ht="12.75" x14ac:dyDescent="0.2">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row>
    <row r="147" spans="1:45" ht="12.75" x14ac:dyDescent="0.2">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row>
    <row r="148" spans="1:45" ht="12.75" x14ac:dyDescent="0.2">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row>
    <row r="149" spans="1:45" ht="12.75" x14ac:dyDescent="0.2">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row>
    <row r="150" spans="1:45" ht="12.75" x14ac:dyDescent="0.2">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row>
    <row r="151" spans="1:45" ht="12.75" x14ac:dyDescent="0.2">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row>
    <row r="152" spans="1:45" ht="12.75" x14ac:dyDescent="0.2">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row>
    <row r="153" spans="1:45" ht="12.75" x14ac:dyDescent="0.2">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row>
    <row r="154" spans="1:45" ht="12.75" x14ac:dyDescent="0.2">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row>
    <row r="155" spans="1:45" ht="12.75" x14ac:dyDescent="0.2">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row>
    <row r="156" spans="1:45" ht="12.75" x14ac:dyDescent="0.2">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row>
    <row r="157" spans="1:45" ht="12.75" x14ac:dyDescent="0.2">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row>
    <row r="158" spans="1:45" ht="12.75" x14ac:dyDescent="0.2">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row>
    <row r="159" spans="1:45" ht="12.75" x14ac:dyDescent="0.2">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row>
    <row r="160" spans="1:45" ht="12.75" x14ac:dyDescent="0.2">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row>
    <row r="161" spans="1:45" ht="12.75" x14ac:dyDescent="0.2">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row>
    <row r="162" spans="1:45" ht="12.75" x14ac:dyDescent="0.2">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row>
    <row r="163" spans="1:45" ht="12.75" x14ac:dyDescent="0.2">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row>
    <row r="164" spans="1:45" ht="12.75" x14ac:dyDescent="0.2">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row>
    <row r="165" spans="1:45" ht="12.75" x14ac:dyDescent="0.2">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row>
    <row r="166" spans="1:45" ht="12.75" x14ac:dyDescent="0.2">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row>
    <row r="167" spans="1:45" ht="12.75" x14ac:dyDescent="0.2">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row>
    <row r="168" spans="1:45" ht="12.75" x14ac:dyDescent="0.2">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row>
    <row r="169" spans="1:45" ht="12.75" x14ac:dyDescent="0.2">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row>
    <row r="170" spans="1:45" ht="12.75" x14ac:dyDescent="0.2">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row>
    <row r="171" spans="1:45" ht="12.75" x14ac:dyDescent="0.2">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row>
    <row r="172" spans="1:45" ht="12.75" x14ac:dyDescent="0.2">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row>
    <row r="173" spans="1:45" ht="12.75" x14ac:dyDescent="0.2">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row>
    <row r="174" spans="1:45" ht="12.75" x14ac:dyDescent="0.2">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row>
    <row r="175" spans="1:45" ht="12.75" x14ac:dyDescent="0.2">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row>
    <row r="176" spans="1:45" ht="12.75" x14ac:dyDescent="0.2">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row>
    <row r="177" spans="1:45" ht="12.75" x14ac:dyDescent="0.2">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row>
    <row r="178" spans="1:45" ht="12.75" x14ac:dyDescent="0.2">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row>
    <row r="179" spans="1:45" ht="12.75" x14ac:dyDescent="0.2">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row>
    <row r="180" spans="1:45" ht="12.75" x14ac:dyDescent="0.2">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row>
    <row r="181" spans="1:45" ht="12.75" x14ac:dyDescent="0.2">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row>
    <row r="182" spans="1:45" ht="12.75"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row>
    <row r="183" spans="1:45" ht="12.75" x14ac:dyDescent="0.2">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row>
    <row r="184" spans="1:45" ht="12.75" x14ac:dyDescent="0.2">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row>
    <row r="185" spans="1:45" ht="12.75" x14ac:dyDescent="0.2">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row>
    <row r="186" spans="1:45" ht="12.75" x14ac:dyDescent="0.2">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row>
    <row r="187" spans="1:45" ht="12.75" x14ac:dyDescent="0.2">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row>
    <row r="188" spans="1:45" ht="12.75" x14ac:dyDescent="0.2">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row>
    <row r="189" spans="1:45" ht="12.75" x14ac:dyDescent="0.2">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row>
    <row r="190" spans="1:45" ht="12.75" x14ac:dyDescent="0.2">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row>
    <row r="191" spans="1:45" ht="12.75"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row>
    <row r="192" spans="1:45" ht="12.75" x14ac:dyDescent="0.2">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row>
    <row r="193" spans="1:45" ht="12.75" x14ac:dyDescent="0.2">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row>
    <row r="194" spans="1:45" ht="12.75" x14ac:dyDescent="0.2">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row>
    <row r="195" spans="1:45" ht="12.75" x14ac:dyDescent="0.2">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row>
    <row r="196" spans="1:45" ht="12.75" x14ac:dyDescent="0.2">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row>
    <row r="197" spans="1:45" ht="12.75" x14ac:dyDescent="0.2">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row>
    <row r="198" spans="1:45" ht="12.75" x14ac:dyDescent="0.2">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row>
    <row r="199" spans="1:45" ht="12.75" x14ac:dyDescent="0.2">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row>
    <row r="200" spans="1:45" ht="12.75" x14ac:dyDescent="0.2">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row>
    <row r="201" spans="1:45" ht="12.75" x14ac:dyDescent="0.2">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row>
    <row r="202" spans="1:45" ht="12.75" x14ac:dyDescent="0.2">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row>
    <row r="203" spans="1:45" ht="12.75" x14ac:dyDescent="0.2">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row>
    <row r="204" spans="1:45" ht="12.75" x14ac:dyDescent="0.2">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row>
    <row r="205" spans="1:45" ht="12.75" x14ac:dyDescent="0.2">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row>
    <row r="206" spans="1:45" ht="12.75"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row>
    <row r="207" spans="1:45" ht="12.75" x14ac:dyDescent="0.2">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row>
    <row r="208" spans="1:45" ht="12.75" x14ac:dyDescent="0.2">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row>
    <row r="209" spans="1:45" ht="12.75" x14ac:dyDescent="0.2">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row>
    <row r="210" spans="1:45" ht="12.75" x14ac:dyDescent="0.2">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row>
    <row r="211" spans="1:45" ht="12.75" x14ac:dyDescent="0.2">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row>
    <row r="212" spans="1:45" ht="12.75" x14ac:dyDescent="0.2">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row>
    <row r="213" spans="1:45" ht="12.75" x14ac:dyDescent="0.2">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row>
    <row r="214" spans="1:45" ht="12.75" x14ac:dyDescent="0.2">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row>
    <row r="215" spans="1:45" ht="12.75" x14ac:dyDescent="0.2">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row>
    <row r="216" spans="1:45" ht="12.75" x14ac:dyDescent="0.2">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row>
    <row r="217" spans="1:45" ht="12.75" x14ac:dyDescent="0.2">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row>
    <row r="218" spans="1:45" ht="12.75" x14ac:dyDescent="0.2">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row>
    <row r="219" spans="1:45" ht="12.75" x14ac:dyDescent="0.2">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row>
    <row r="220" spans="1:45" ht="12.75" x14ac:dyDescent="0.2">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row>
    <row r="221" spans="1:45" ht="12.75" x14ac:dyDescent="0.2">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row>
    <row r="222" spans="1:45" ht="12.75" x14ac:dyDescent="0.2">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row>
    <row r="223" spans="1:45" ht="12.75" x14ac:dyDescent="0.2">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row>
    <row r="224" spans="1:45" ht="12.75" x14ac:dyDescent="0.2">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row>
    <row r="225" spans="1:45" ht="12.75" x14ac:dyDescent="0.2">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row>
    <row r="226" spans="1:45" ht="12.75" x14ac:dyDescent="0.2">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row>
    <row r="227" spans="1:45" ht="12.75" x14ac:dyDescent="0.2">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row>
    <row r="228" spans="1:45" ht="12.75" x14ac:dyDescent="0.2">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row>
    <row r="229" spans="1:45" ht="12.75" x14ac:dyDescent="0.2">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row>
    <row r="230" spans="1:45" ht="12.75"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row>
    <row r="231" spans="1:45" ht="12.75" x14ac:dyDescent="0.2">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row>
    <row r="232" spans="1:45" ht="12.75"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row>
    <row r="233" spans="1:45" ht="12.75" x14ac:dyDescent="0.2">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row>
    <row r="234" spans="1:45" ht="12.75" x14ac:dyDescent="0.2">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row>
    <row r="235" spans="1:45" ht="12.75" x14ac:dyDescent="0.2">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row>
    <row r="236" spans="1:45" ht="12.75" x14ac:dyDescent="0.2">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row>
    <row r="237" spans="1:45" ht="12.75" x14ac:dyDescent="0.2">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row>
    <row r="238" spans="1:45" ht="12.75" x14ac:dyDescent="0.2">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row>
    <row r="239" spans="1:45" ht="12.75" x14ac:dyDescent="0.2">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row>
    <row r="240" spans="1:45" ht="12.75"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row>
    <row r="241" spans="1:45" ht="12.75"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row>
    <row r="242" spans="1:45" ht="12.75"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row>
    <row r="243" spans="1:45" ht="12.75"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row>
    <row r="244" spans="1:45" ht="12.75"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row>
    <row r="245" spans="1:45" ht="12.75"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row>
    <row r="246" spans="1:45" ht="12.75"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row>
    <row r="247" spans="1:45" ht="12.75"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row>
    <row r="248" spans="1:45" ht="12.75"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row>
    <row r="249" spans="1:45" ht="12.75"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row>
    <row r="250" spans="1:45" ht="12.75"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row>
    <row r="251" spans="1:45" ht="12.75"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row>
    <row r="252" spans="1:45" ht="12.75"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row>
    <row r="253" spans="1:45" ht="12.75"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row>
    <row r="254" spans="1:45" ht="12.75" x14ac:dyDescent="0.2">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row>
    <row r="255" spans="1:45" ht="12.75" x14ac:dyDescent="0.2">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row>
    <row r="256" spans="1:45" ht="12.75" x14ac:dyDescent="0.2">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row>
    <row r="257" spans="1:45" ht="12.75" x14ac:dyDescent="0.2">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row>
    <row r="258" spans="1:45" ht="12.75" x14ac:dyDescent="0.2">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row>
    <row r="259" spans="1:45" ht="12.75" x14ac:dyDescent="0.2">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row>
    <row r="260" spans="1:45" ht="12.75" x14ac:dyDescent="0.2">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row>
    <row r="261" spans="1:45" ht="12.75" x14ac:dyDescent="0.2">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row>
    <row r="262" spans="1:45" ht="12.75" x14ac:dyDescent="0.2">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row>
    <row r="263" spans="1:45" ht="12.75" x14ac:dyDescent="0.2">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row>
    <row r="264" spans="1:45" ht="12.75" x14ac:dyDescent="0.2">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row>
    <row r="265" spans="1:45" ht="12.75" x14ac:dyDescent="0.2">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row>
    <row r="266" spans="1:45" ht="12.75" x14ac:dyDescent="0.2">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row>
    <row r="267" spans="1:45" ht="12.75" x14ac:dyDescent="0.2">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row>
    <row r="268" spans="1:45" ht="12.75" x14ac:dyDescent="0.2">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row>
    <row r="269" spans="1:45" ht="12.75" x14ac:dyDescent="0.2">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row>
    <row r="270" spans="1:45" ht="12.75" x14ac:dyDescent="0.2">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row>
    <row r="271" spans="1:45" ht="12.75" x14ac:dyDescent="0.2">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row>
    <row r="272" spans="1:45" ht="12.75" x14ac:dyDescent="0.2">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row>
    <row r="273" spans="1:45" ht="12.75" x14ac:dyDescent="0.2">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row>
    <row r="274" spans="1:45" ht="12.75" x14ac:dyDescent="0.2">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row>
    <row r="275" spans="1:45" ht="12.75" x14ac:dyDescent="0.2">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row>
    <row r="276" spans="1:45" ht="12.75" x14ac:dyDescent="0.2">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row>
    <row r="277" spans="1:45" ht="12.75" x14ac:dyDescent="0.2">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row>
    <row r="278" spans="1:45" ht="12.75" x14ac:dyDescent="0.2">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row>
    <row r="279" spans="1:45" ht="12.75" x14ac:dyDescent="0.2">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row>
    <row r="280" spans="1:45" ht="12.75" x14ac:dyDescent="0.2">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row>
    <row r="281" spans="1:45" ht="12.75" x14ac:dyDescent="0.2">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row>
    <row r="282" spans="1:45" ht="12.75" x14ac:dyDescent="0.2">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row>
    <row r="283" spans="1:45" ht="12.75" x14ac:dyDescent="0.2">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row>
    <row r="284" spans="1:45" ht="12.75" x14ac:dyDescent="0.2">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row>
    <row r="285" spans="1:45" ht="12.75" x14ac:dyDescent="0.2">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row>
    <row r="286" spans="1:45" ht="12.75" x14ac:dyDescent="0.2">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row>
    <row r="287" spans="1:45" ht="12.75" x14ac:dyDescent="0.2">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row>
    <row r="288" spans="1:45" ht="12.75" x14ac:dyDescent="0.2">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row>
    <row r="289" spans="1:45" ht="12.75" x14ac:dyDescent="0.2">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row>
    <row r="290" spans="1:45" ht="12.75" x14ac:dyDescent="0.2">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row>
    <row r="291" spans="1:45" ht="12.75" x14ac:dyDescent="0.2">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row>
    <row r="292" spans="1:45" ht="12.75" x14ac:dyDescent="0.2">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row>
    <row r="293" spans="1:45" ht="12.75" x14ac:dyDescent="0.2">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row>
    <row r="294" spans="1:45" ht="12.75" x14ac:dyDescent="0.2">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row>
    <row r="295" spans="1:45" ht="12.75" x14ac:dyDescent="0.2">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row>
    <row r="296" spans="1:45" ht="12.75" x14ac:dyDescent="0.2">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row>
    <row r="297" spans="1:45" ht="12.75" x14ac:dyDescent="0.2">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row>
    <row r="298" spans="1:45" ht="12.75" x14ac:dyDescent="0.2">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row>
    <row r="299" spans="1:45" ht="12.75" x14ac:dyDescent="0.2">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row>
    <row r="300" spans="1:45" ht="12.75" x14ac:dyDescent="0.2">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row>
    <row r="301" spans="1:45" ht="12.75" x14ac:dyDescent="0.2">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row>
    <row r="302" spans="1:45" ht="12.75" x14ac:dyDescent="0.2">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row>
    <row r="303" spans="1:45" ht="12.75" x14ac:dyDescent="0.2">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row>
    <row r="304" spans="1:45" ht="12.75" x14ac:dyDescent="0.2">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row>
    <row r="305" spans="1:45" ht="12.75" x14ac:dyDescent="0.2">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row>
    <row r="306" spans="1:45" ht="12.75" x14ac:dyDescent="0.2">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row>
    <row r="307" spans="1:45" ht="12.75" x14ac:dyDescent="0.2">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row>
    <row r="308" spans="1:45" ht="12.75" x14ac:dyDescent="0.2">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row>
    <row r="309" spans="1:45" ht="12.75" x14ac:dyDescent="0.2">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row>
    <row r="310" spans="1:45" ht="12.75" x14ac:dyDescent="0.2">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row>
    <row r="311" spans="1:45" ht="12.75" x14ac:dyDescent="0.2">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row>
    <row r="312" spans="1:45" ht="12.75" x14ac:dyDescent="0.2">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row>
    <row r="313" spans="1:45" ht="12.75" x14ac:dyDescent="0.2">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row>
    <row r="314" spans="1:45" ht="12.75" x14ac:dyDescent="0.2">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row>
    <row r="315" spans="1:45" ht="12.75" x14ac:dyDescent="0.2">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row>
    <row r="316" spans="1:45" ht="12.75" x14ac:dyDescent="0.2">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row>
    <row r="317" spans="1:45" ht="12.75" x14ac:dyDescent="0.2">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row>
    <row r="318" spans="1:45" ht="12.75" x14ac:dyDescent="0.2">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row>
    <row r="319" spans="1:45" ht="12.75" x14ac:dyDescent="0.2">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row>
    <row r="320" spans="1:45" ht="12.75" x14ac:dyDescent="0.2">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row>
    <row r="321" spans="1:45" ht="12.75" x14ac:dyDescent="0.2">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row>
    <row r="322" spans="1:45" ht="12.75" x14ac:dyDescent="0.2">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row>
    <row r="323" spans="1:45" ht="12.75" x14ac:dyDescent="0.2">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row>
    <row r="324" spans="1:45" ht="12.75" x14ac:dyDescent="0.2">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row>
    <row r="325" spans="1:45" ht="12.75" x14ac:dyDescent="0.2">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row>
    <row r="326" spans="1:45" ht="12.75" x14ac:dyDescent="0.2">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row>
    <row r="327" spans="1:45" ht="12.75" x14ac:dyDescent="0.2">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row>
    <row r="328" spans="1:45" ht="12.75" x14ac:dyDescent="0.2">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row>
    <row r="329" spans="1:45" ht="12.75" x14ac:dyDescent="0.2">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row>
    <row r="330" spans="1:45" ht="12.75" x14ac:dyDescent="0.2">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row>
    <row r="331" spans="1:45" ht="12.75" x14ac:dyDescent="0.2">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row>
    <row r="332" spans="1:45" ht="12.75" x14ac:dyDescent="0.2">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row>
    <row r="333" spans="1:45" ht="12.75" x14ac:dyDescent="0.2">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row>
    <row r="334" spans="1:45" ht="12.75" x14ac:dyDescent="0.2">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row>
    <row r="335" spans="1:45" ht="12.75" x14ac:dyDescent="0.2">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row>
    <row r="336" spans="1:45" ht="12.75" x14ac:dyDescent="0.2">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row>
    <row r="337" spans="1:45" ht="12.75" x14ac:dyDescent="0.2">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row>
    <row r="338" spans="1:45" ht="12.75" x14ac:dyDescent="0.2">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row>
    <row r="339" spans="1:45" ht="12.75" x14ac:dyDescent="0.2">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row>
    <row r="340" spans="1:45" ht="12.75" x14ac:dyDescent="0.2">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row>
    <row r="341" spans="1:45" ht="12.75" x14ac:dyDescent="0.2">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row>
    <row r="342" spans="1:45" ht="12.75" x14ac:dyDescent="0.2">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row>
    <row r="343" spans="1:45" ht="12.75" x14ac:dyDescent="0.2">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row>
    <row r="344" spans="1:45" ht="12.75" x14ac:dyDescent="0.2">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row>
    <row r="345" spans="1:45" ht="12.75" x14ac:dyDescent="0.2">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row>
    <row r="346" spans="1:45" ht="12.75" x14ac:dyDescent="0.2">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row>
    <row r="347" spans="1:45" ht="12.75" x14ac:dyDescent="0.2">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row>
    <row r="348" spans="1:45" ht="12.75" x14ac:dyDescent="0.2">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row>
    <row r="349" spans="1:45" ht="12.75" x14ac:dyDescent="0.2">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row>
    <row r="350" spans="1:45" ht="12.75" x14ac:dyDescent="0.2">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row>
    <row r="351" spans="1:45" ht="12.75" x14ac:dyDescent="0.2">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row>
    <row r="352" spans="1:45" ht="12.75" x14ac:dyDescent="0.2">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row>
    <row r="353" spans="1:45" ht="12.75" x14ac:dyDescent="0.2">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row>
    <row r="354" spans="1:45" ht="12.75" x14ac:dyDescent="0.2">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row>
    <row r="355" spans="1:45" ht="12.75" x14ac:dyDescent="0.2">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row>
    <row r="356" spans="1:45" ht="12.75" x14ac:dyDescent="0.2">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row>
    <row r="357" spans="1:45" ht="12.75" x14ac:dyDescent="0.2">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row>
    <row r="358" spans="1:45" ht="12.75" x14ac:dyDescent="0.2">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row>
    <row r="359" spans="1:45" ht="12.75" x14ac:dyDescent="0.2">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row>
    <row r="360" spans="1:45" ht="12.75" x14ac:dyDescent="0.2">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row>
    <row r="361" spans="1:45" ht="12.75" x14ac:dyDescent="0.2">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row>
    <row r="362" spans="1:45" ht="12.75" x14ac:dyDescent="0.2">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row>
    <row r="363" spans="1:45" ht="12.75" x14ac:dyDescent="0.2">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row>
    <row r="364" spans="1:45" ht="12.75" x14ac:dyDescent="0.2">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row>
    <row r="365" spans="1:45" ht="12.75" x14ac:dyDescent="0.2">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row>
    <row r="366" spans="1:45" ht="12.75" x14ac:dyDescent="0.2">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row>
    <row r="367" spans="1:45" ht="12.75" x14ac:dyDescent="0.2">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row>
    <row r="368" spans="1:45" ht="12.75" x14ac:dyDescent="0.2">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row>
    <row r="369" spans="1:45" ht="12.75" x14ac:dyDescent="0.2">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row>
    <row r="370" spans="1:45" ht="12.75" x14ac:dyDescent="0.2">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row>
    <row r="371" spans="1:45" ht="12.75" x14ac:dyDescent="0.2">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row>
    <row r="372" spans="1:45" ht="12.75" x14ac:dyDescent="0.2">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row>
    <row r="373" spans="1:45" ht="12.75" x14ac:dyDescent="0.2">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row>
    <row r="374" spans="1:45" ht="12.75" x14ac:dyDescent="0.2">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row>
    <row r="375" spans="1:45" ht="12.75" x14ac:dyDescent="0.2">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row>
    <row r="376" spans="1:45" ht="12.75" x14ac:dyDescent="0.2">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row>
    <row r="377" spans="1:45" ht="12.75" x14ac:dyDescent="0.2">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row>
    <row r="378" spans="1:45" ht="12.75" x14ac:dyDescent="0.2">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row>
    <row r="379" spans="1:45" ht="12.75" x14ac:dyDescent="0.2">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row>
    <row r="380" spans="1:45" ht="12.75" x14ac:dyDescent="0.2">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row>
    <row r="381" spans="1:45" ht="12.75" x14ac:dyDescent="0.2">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row>
    <row r="382" spans="1:45" ht="12.75" x14ac:dyDescent="0.2">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row>
    <row r="383" spans="1:45" ht="12.75" x14ac:dyDescent="0.2">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row>
    <row r="384" spans="1:45" ht="12.75" x14ac:dyDescent="0.2">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row>
    <row r="385" spans="1:45" ht="12.75" x14ac:dyDescent="0.2">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row>
    <row r="386" spans="1:45" ht="12.75" x14ac:dyDescent="0.2">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row>
    <row r="387" spans="1:45" ht="12.75" x14ac:dyDescent="0.2">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row>
    <row r="388" spans="1:45" ht="12.75" x14ac:dyDescent="0.2">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row>
    <row r="389" spans="1:45" ht="12.75" x14ac:dyDescent="0.2">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row>
    <row r="390" spans="1:45" ht="12.75" x14ac:dyDescent="0.2">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row>
    <row r="391" spans="1:45" ht="12.75" x14ac:dyDescent="0.2">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row>
    <row r="392" spans="1:45" ht="12.75" x14ac:dyDescent="0.2">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row>
    <row r="393" spans="1:45" ht="12.75" x14ac:dyDescent="0.2">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row>
    <row r="394" spans="1:45" ht="12.75" x14ac:dyDescent="0.2">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row>
    <row r="395" spans="1:45" ht="12.75" x14ac:dyDescent="0.2">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row>
    <row r="396" spans="1:45" ht="12.75" x14ac:dyDescent="0.2">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row>
    <row r="397" spans="1:45" ht="12.75" x14ac:dyDescent="0.2">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row>
    <row r="398" spans="1:45" ht="12.75" x14ac:dyDescent="0.2">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row>
    <row r="399" spans="1:45" ht="12.75" x14ac:dyDescent="0.2">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row>
    <row r="400" spans="1:45" ht="12.75" x14ac:dyDescent="0.2">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row>
    <row r="401" spans="1:45" ht="12.75" x14ac:dyDescent="0.2">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row>
    <row r="402" spans="1:45" ht="12.75" x14ac:dyDescent="0.2">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row>
    <row r="403" spans="1:45" ht="12.75" x14ac:dyDescent="0.2">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row>
    <row r="404" spans="1:45" ht="12.75" x14ac:dyDescent="0.2">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row>
    <row r="405" spans="1:45" ht="12.75" x14ac:dyDescent="0.2">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row>
    <row r="406" spans="1:45" ht="12.75" x14ac:dyDescent="0.2">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row>
    <row r="407" spans="1:45" ht="12.75" x14ac:dyDescent="0.2">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row>
    <row r="408" spans="1:45" ht="12.75" x14ac:dyDescent="0.2">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row>
    <row r="409" spans="1:45" ht="12.75" x14ac:dyDescent="0.2">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row>
    <row r="410" spans="1:45" ht="12.75" x14ac:dyDescent="0.2">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row>
    <row r="411" spans="1:45" ht="12.75" x14ac:dyDescent="0.2">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row>
    <row r="412" spans="1:45" ht="12.75" x14ac:dyDescent="0.2">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row>
    <row r="413" spans="1:45" ht="12.75" x14ac:dyDescent="0.2">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row>
    <row r="414" spans="1:45" ht="12.75" x14ac:dyDescent="0.2">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row>
    <row r="415" spans="1:45" ht="12.75" x14ac:dyDescent="0.2">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row>
    <row r="416" spans="1:45" ht="12.75" x14ac:dyDescent="0.2">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row>
    <row r="417" spans="1:45" ht="12.75" x14ac:dyDescent="0.2">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row>
    <row r="418" spans="1:45" ht="12.75" x14ac:dyDescent="0.2">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row>
    <row r="419" spans="1:45" ht="12.75" x14ac:dyDescent="0.2">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row>
    <row r="420" spans="1:45" ht="12.75" x14ac:dyDescent="0.2">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row>
    <row r="421" spans="1:45" ht="12.75" x14ac:dyDescent="0.2">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row>
    <row r="422" spans="1:45" ht="12.75" x14ac:dyDescent="0.2">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row>
    <row r="423" spans="1:45" ht="12.75" x14ac:dyDescent="0.2">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row>
    <row r="424" spans="1:45" ht="12.75" x14ac:dyDescent="0.2">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row>
    <row r="425" spans="1:45" ht="12.75" x14ac:dyDescent="0.2">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row>
    <row r="426" spans="1:45" ht="12.75" x14ac:dyDescent="0.2">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row>
    <row r="427" spans="1:45" ht="12.75" x14ac:dyDescent="0.2">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row>
    <row r="428" spans="1:45" ht="12.75" x14ac:dyDescent="0.2">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row>
    <row r="429" spans="1:45" ht="12.75" x14ac:dyDescent="0.2">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row>
    <row r="430" spans="1:45" ht="12.75" x14ac:dyDescent="0.2">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row>
    <row r="431" spans="1:45" ht="12.75" x14ac:dyDescent="0.2">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row>
    <row r="432" spans="1:45" ht="12.75" x14ac:dyDescent="0.2">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row>
    <row r="433" spans="1:45" ht="12.75" x14ac:dyDescent="0.2">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row>
    <row r="434" spans="1:45" ht="12.75" x14ac:dyDescent="0.2">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row>
    <row r="435" spans="1:45" ht="12.75" x14ac:dyDescent="0.2">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row>
    <row r="436" spans="1:45" ht="12.75" x14ac:dyDescent="0.2">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row>
    <row r="437" spans="1:45" ht="12.75" x14ac:dyDescent="0.2">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row>
    <row r="438" spans="1:45" ht="12.75" x14ac:dyDescent="0.2">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row>
    <row r="439" spans="1:45" ht="12.75" x14ac:dyDescent="0.2">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row>
    <row r="440" spans="1:45" ht="12.75" x14ac:dyDescent="0.2">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row>
    <row r="441" spans="1:45" ht="12.75" x14ac:dyDescent="0.2">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row>
    <row r="442" spans="1:45" ht="12.75" x14ac:dyDescent="0.2">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row>
    <row r="443" spans="1:45" ht="12.75" x14ac:dyDescent="0.2">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row>
    <row r="444" spans="1:45" ht="12.75" x14ac:dyDescent="0.2">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row>
    <row r="445" spans="1:45" ht="12.75" x14ac:dyDescent="0.2">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row>
    <row r="446" spans="1:45" ht="12.75" x14ac:dyDescent="0.2">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row>
    <row r="447" spans="1:45" ht="12.75" x14ac:dyDescent="0.2">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row>
    <row r="448" spans="1:45" ht="12.75" x14ac:dyDescent="0.2">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row>
    <row r="449" spans="1:45" ht="12.75" x14ac:dyDescent="0.2">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row>
    <row r="450" spans="1:45" ht="12.75" x14ac:dyDescent="0.2">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row>
    <row r="451" spans="1:45" ht="12.75" x14ac:dyDescent="0.2">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row>
    <row r="452" spans="1:45" ht="12.75" x14ac:dyDescent="0.2">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row>
    <row r="453" spans="1:45" ht="12.75" x14ac:dyDescent="0.2">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row>
    <row r="454" spans="1:45" ht="12.75" x14ac:dyDescent="0.2">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row>
    <row r="455" spans="1:45" ht="12.75" x14ac:dyDescent="0.2">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row>
    <row r="456" spans="1:45" ht="12.75" x14ac:dyDescent="0.2">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row>
    <row r="457" spans="1:45" ht="12.75" x14ac:dyDescent="0.2">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row>
    <row r="458" spans="1:45" ht="12.75" x14ac:dyDescent="0.2">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row>
    <row r="459" spans="1:45" ht="12.75" x14ac:dyDescent="0.2">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row>
    <row r="460" spans="1:45" ht="12.75" x14ac:dyDescent="0.2">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row>
    <row r="461" spans="1:45" ht="12.75" x14ac:dyDescent="0.2">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row>
    <row r="462" spans="1:45" ht="12.75" x14ac:dyDescent="0.2">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row>
    <row r="463" spans="1:45" ht="12.75" x14ac:dyDescent="0.2">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row>
    <row r="464" spans="1:45" ht="12.75"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row>
    <row r="465" spans="1:45" ht="12.75"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row>
    <row r="466" spans="1:45" ht="12.75"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row>
    <row r="467" spans="1:45" ht="12.75"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row>
    <row r="468" spans="1:45" ht="12.75"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row>
    <row r="469" spans="1:45" ht="12.75"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row>
    <row r="470" spans="1:45" ht="12.75"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row>
    <row r="471" spans="1:45" ht="12.75"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row>
    <row r="472" spans="1:45" ht="12.75"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row>
    <row r="473" spans="1:45" ht="12.75"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row>
    <row r="474" spans="1:45" ht="12.75"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row>
    <row r="475" spans="1:45" ht="12.75"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row>
    <row r="476" spans="1:45" ht="12.75"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row>
    <row r="477" spans="1:45" ht="12.75"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row>
    <row r="478" spans="1:45" ht="12.75"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row>
    <row r="479" spans="1:45" ht="12.75"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row>
    <row r="480" spans="1:45" ht="12.75"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row>
    <row r="481" spans="1:45" ht="12.75"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row>
    <row r="482" spans="1:45" ht="12.75"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row>
    <row r="483" spans="1:45" ht="12.75"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row>
    <row r="484" spans="1:45" ht="12.75"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row>
    <row r="485" spans="1:45" ht="12.75"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row>
    <row r="486" spans="1:45" ht="12.75"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row>
    <row r="487" spans="1:45" ht="12.75"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row>
    <row r="488" spans="1:45" ht="12.75"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row>
    <row r="489" spans="1:45" ht="12.75"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row>
    <row r="490" spans="1:45" ht="12.75"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row>
    <row r="491" spans="1:45" ht="12.75"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row>
    <row r="492" spans="1:45" ht="12.75"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row>
    <row r="493" spans="1:45" ht="12.75"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row>
    <row r="494" spans="1:45" ht="12.75"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row>
    <row r="495" spans="1:45" ht="12.75"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row>
    <row r="496" spans="1:45" ht="12.75"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row>
    <row r="497" spans="1:45" ht="12.75"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row>
    <row r="498" spans="1:45" ht="12.75"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row>
    <row r="499" spans="1:45" ht="12.75"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row>
    <row r="500" spans="1:45" ht="12.75"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row>
    <row r="501" spans="1:45" ht="12.75"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row>
    <row r="502" spans="1:45" ht="12.75"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row>
    <row r="503" spans="1:45" ht="12.75"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row>
    <row r="504" spans="1:45" ht="12.75"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row>
    <row r="505" spans="1:45" ht="12.75"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row>
    <row r="506" spans="1:45" ht="12.75"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row>
    <row r="507" spans="1:45" ht="12.75"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row>
    <row r="508" spans="1:45" ht="12.75"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row>
    <row r="509" spans="1:45" ht="12.75"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row>
    <row r="510" spans="1:45" ht="12.75"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row>
    <row r="511" spans="1:45" ht="12.75"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row>
    <row r="512" spans="1:45" ht="12.75"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row>
    <row r="513" spans="1:45" ht="12.75"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row>
    <row r="514" spans="1:45" ht="12.75"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row>
    <row r="515" spans="1:45" ht="12.75"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row>
    <row r="516" spans="1:45" ht="12.75"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row>
    <row r="517" spans="1:45" ht="12.75"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row>
    <row r="518" spans="1:45" ht="12.75"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row>
    <row r="519" spans="1:45" ht="12.75"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row>
    <row r="520" spans="1:45" ht="12.75"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row>
    <row r="521" spans="1:45" ht="12.75"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row>
    <row r="522" spans="1:45" ht="12.75"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row>
    <row r="523" spans="1:45" ht="12.75"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row>
    <row r="524" spans="1:45" ht="12.75"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row>
    <row r="525" spans="1:45" ht="12.75"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row>
    <row r="526" spans="1:45" ht="12.75"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row>
    <row r="527" spans="1:45" ht="12.75"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row>
    <row r="528" spans="1:45" ht="12.75"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row>
    <row r="529" spans="1:45" ht="12.75"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row>
    <row r="530" spans="1:45" ht="12.75"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row>
    <row r="531" spans="1:45" ht="12.75"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row>
    <row r="532" spans="1:45" ht="12.75"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row>
    <row r="533" spans="1:45" ht="12.75"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row>
    <row r="534" spans="1:45" ht="12.75"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row>
    <row r="535" spans="1:45" ht="12.75"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row>
    <row r="536" spans="1:45" ht="12.75"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row>
    <row r="537" spans="1:45" ht="12.75"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row>
    <row r="538" spans="1:45" ht="12.75"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row>
    <row r="539" spans="1:45" ht="12.75"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row>
    <row r="540" spans="1:45" ht="12.75"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row>
    <row r="541" spans="1:45" ht="12.75"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row>
    <row r="542" spans="1:45" ht="12.75"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row>
    <row r="543" spans="1:45" ht="12.75"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row>
    <row r="544" spans="1:45" ht="12.75"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row>
    <row r="545" spans="1:45" ht="12.75"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row>
    <row r="546" spans="1:45" ht="12.75"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row>
    <row r="547" spans="1:45" ht="12.75"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row>
    <row r="548" spans="1:45" ht="12.75"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row>
    <row r="549" spans="1:45" ht="12.75"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row>
    <row r="550" spans="1:45" ht="12.75"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row>
    <row r="551" spans="1:45" ht="12.75"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row>
    <row r="552" spans="1:45" ht="12.75"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row>
    <row r="553" spans="1:45" ht="12.75"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row>
    <row r="554" spans="1:45" ht="12.75"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row>
    <row r="555" spans="1:45" ht="12.75"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row>
    <row r="556" spans="1:45" ht="12.75"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row>
    <row r="557" spans="1:45" ht="12.75"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row>
    <row r="558" spans="1:45" ht="12.75"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row>
    <row r="559" spans="1:45" ht="12.75"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row>
    <row r="560" spans="1:45" ht="12.75"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row>
    <row r="561" spans="1:45" ht="12.75"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row>
    <row r="562" spans="1:45" ht="12.75"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row>
    <row r="563" spans="1:45" ht="12.75"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row>
    <row r="564" spans="1:45" ht="12.75"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row>
    <row r="565" spans="1:45" ht="12.75"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row>
    <row r="566" spans="1:45" ht="12.75"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row>
    <row r="567" spans="1:45" ht="12.75"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row>
    <row r="568" spans="1:45" ht="12.75"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row>
    <row r="569" spans="1:45" ht="12.75"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row>
    <row r="570" spans="1:45" ht="12.75"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row>
    <row r="571" spans="1:45" ht="12.75"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row>
    <row r="572" spans="1:45" ht="12.75"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row>
    <row r="573" spans="1:45" ht="12.75"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row>
    <row r="574" spans="1:45" ht="12.75"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row>
    <row r="575" spans="1:45" ht="12.75"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row>
    <row r="576" spans="1:45" ht="12.75"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row>
    <row r="577" spans="1:45" ht="12.75"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row>
    <row r="578" spans="1:45" ht="12.75"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row>
    <row r="579" spans="1:45" ht="12.75"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row>
    <row r="580" spans="1:45" ht="12.75"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row>
    <row r="581" spans="1:45" ht="12.75"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row>
    <row r="582" spans="1:45" ht="12.75"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row>
    <row r="583" spans="1:45" ht="12.75"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row>
    <row r="584" spans="1:45" ht="12.75"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row>
    <row r="585" spans="1:45" ht="12.75"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row>
    <row r="586" spans="1:45" ht="12.75"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row>
    <row r="587" spans="1:45" ht="12.75"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row>
    <row r="588" spans="1:45" ht="12.75"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row>
    <row r="589" spans="1:45" ht="12.75"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row>
    <row r="590" spans="1:45" ht="12.75"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row>
    <row r="591" spans="1:45" ht="12.75"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row>
    <row r="592" spans="1:45" ht="12.75"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row>
    <row r="593" spans="1:45" ht="12.75"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row>
    <row r="594" spans="1:45" ht="12.75"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row>
    <row r="595" spans="1:45" ht="12.75"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row>
    <row r="596" spans="1:45" ht="12.75"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row>
    <row r="597" spans="1:45" ht="12.75"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row>
    <row r="598" spans="1:45" ht="12.75"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row>
    <row r="599" spans="1:45" ht="12.75"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row>
    <row r="600" spans="1:45" ht="12.75" x14ac:dyDescent="0.2">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row>
    <row r="601" spans="1:45" ht="12.75" x14ac:dyDescent="0.2">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row>
    <row r="602" spans="1:45" ht="12.75" x14ac:dyDescent="0.2">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row>
    <row r="603" spans="1:45" ht="12.75" x14ac:dyDescent="0.2">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row>
    <row r="604" spans="1:45" ht="12.75" x14ac:dyDescent="0.2">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row>
    <row r="605" spans="1:45" ht="12.75" x14ac:dyDescent="0.2">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row>
    <row r="606" spans="1:45" ht="12.75" x14ac:dyDescent="0.2">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row>
    <row r="607" spans="1:45" ht="12.75" x14ac:dyDescent="0.2">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row>
    <row r="608" spans="1:45" ht="12.75" x14ac:dyDescent="0.2">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row>
    <row r="609" spans="1:45" ht="12.75" x14ac:dyDescent="0.2">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row>
    <row r="610" spans="1:45" ht="12.75" x14ac:dyDescent="0.2">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row>
    <row r="611" spans="1:45" ht="12.75" x14ac:dyDescent="0.2">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row>
    <row r="612" spans="1:45" ht="12.75" x14ac:dyDescent="0.2">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row>
    <row r="613" spans="1:45" ht="12.75" x14ac:dyDescent="0.2">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row>
    <row r="614" spans="1:45" ht="12.75" x14ac:dyDescent="0.2">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row>
    <row r="615" spans="1:45" ht="12.75" x14ac:dyDescent="0.2">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row>
    <row r="616" spans="1:45" ht="12.75" x14ac:dyDescent="0.2">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row>
    <row r="617" spans="1:45" ht="12.75" x14ac:dyDescent="0.2">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row>
    <row r="618" spans="1:45" ht="12.75" x14ac:dyDescent="0.2">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row>
    <row r="619" spans="1:45" ht="12.75" x14ac:dyDescent="0.2">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row>
    <row r="620" spans="1:45" ht="12.75" x14ac:dyDescent="0.2">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row>
    <row r="621" spans="1:45" ht="12.75" x14ac:dyDescent="0.2">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row>
    <row r="622" spans="1:45" ht="12.75" x14ac:dyDescent="0.2">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row>
    <row r="623" spans="1:45" ht="12.75" x14ac:dyDescent="0.2">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row>
    <row r="624" spans="1:45" ht="12.75" x14ac:dyDescent="0.2">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row>
    <row r="625" spans="1:45" ht="12.75" x14ac:dyDescent="0.2">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row>
    <row r="626" spans="1:45" ht="12.75" x14ac:dyDescent="0.2">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row>
    <row r="627" spans="1:45" ht="12.75" x14ac:dyDescent="0.2">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row>
    <row r="628" spans="1:45" ht="12.75" x14ac:dyDescent="0.2">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row>
    <row r="629" spans="1:45" ht="12.75" x14ac:dyDescent="0.2">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row>
    <row r="630" spans="1:45" ht="12.75" x14ac:dyDescent="0.2">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row>
    <row r="631" spans="1:45" ht="12.75" x14ac:dyDescent="0.2">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row>
    <row r="632" spans="1:45" ht="12.75" x14ac:dyDescent="0.2">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row>
    <row r="633" spans="1:45" ht="12.75" x14ac:dyDescent="0.2">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row>
    <row r="634" spans="1:45" ht="12.75" x14ac:dyDescent="0.2">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row>
    <row r="635" spans="1:45" ht="12.75" x14ac:dyDescent="0.2">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row>
    <row r="636" spans="1:45" ht="12.75" x14ac:dyDescent="0.2">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row>
    <row r="637" spans="1:45" ht="12.75" x14ac:dyDescent="0.2">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row>
    <row r="638" spans="1:45" ht="12.75" x14ac:dyDescent="0.2">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row>
    <row r="639" spans="1:45" ht="12.75" x14ac:dyDescent="0.2">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row>
    <row r="640" spans="1:45" ht="12.75" x14ac:dyDescent="0.2">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row>
    <row r="641" spans="1:45" ht="12.75" x14ac:dyDescent="0.2">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row>
    <row r="642" spans="1:45" ht="12.75" x14ac:dyDescent="0.2">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row>
    <row r="643" spans="1:45" ht="12.75" x14ac:dyDescent="0.2">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row>
    <row r="644" spans="1:45" ht="12.75" x14ac:dyDescent="0.2">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row>
    <row r="645" spans="1:45" ht="12.75" x14ac:dyDescent="0.2">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row>
    <row r="646" spans="1:45" ht="12.75" x14ac:dyDescent="0.2">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row>
    <row r="647" spans="1:45" ht="12.75" x14ac:dyDescent="0.2">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row>
    <row r="648" spans="1:45" ht="12.75" x14ac:dyDescent="0.2">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row>
    <row r="649" spans="1:45" ht="12.75" x14ac:dyDescent="0.2">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row>
    <row r="650" spans="1:45" ht="12.75" x14ac:dyDescent="0.2">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row>
    <row r="651" spans="1:45" ht="12.75" x14ac:dyDescent="0.2">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row>
    <row r="652" spans="1:45" ht="12.75" x14ac:dyDescent="0.2">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row>
    <row r="653" spans="1:45" ht="12.75" x14ac:dyDescent="0.2">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row>
    <row r="654" spans="1:45" ht="12.75" x14ac:dyDescent="0.2">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row>
    <row r="655" spans="1:45" ht="12.75" x14ac:dyDescent="0.2">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row>
    <row r="656" spans="1:45" ht="12.75" x14ac:dyDescent="0.2">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row>
    <row r="657" spans="1:45" ht="12.75" x14ac:dyDescent="0.2">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row>
    <row r="658" spans="1:45" ht="12.75" x14ac:dyDescent="0.2">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row>
    <row r="659" spans="1:45" ht="12.75" x14ac:dyDescent="0.2">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row>
    <row r="660" spans="1:45" ht="12.75" x14ac:dyDescent="0.2">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row>
    <row r="661" spans="1:45" ht="12.75" x14ac:dyDescent="0.2">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row>
    <row r="662" spans="1:45" ht="12.75" x14ac:dyDescent="0.2">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row>
    <row r="663" spans="1:45" ht="12.75" x14ac:dyDescent="0.2">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row>
    <row r="664" spans="1:45" ht="12.75" x14ac:dyDescent="0.2">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row>
    <row r="665" spans="1:45" ht="12.75" x14ac:dyDescent="0.2">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row>
    <row r="666" spans="1:45" ht="12.75" x14ac:dyDescent="0.2">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row>
    <row r="667" spans="1:45" ht="12.75" x14ac:dyDescent="0.2">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row>
    <row r="668" spans="1:45" ht="12.75" x14ac:dyDescent="0.2">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row>
    <row r="669" spans="1:45" ht="12.75" x14ac:dyDescent="0.2">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row>
    <row r="670" spans="1:45" ht="12.75" x14ac:dyDescent="0.2">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row>
    <row r="671" spans="1:45" ht="12.75" x14ac:dyDescent="0.2">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row>
    <row r="672" spans="1:45" ht="12.75" x14ac:dyDescent="0.2">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row>
    <row r="673" spans="1:45" ht="12.75" x14ac:dyDescent="0.2">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row>
    <row r="674" spans="1:45" ht="12.75" x14ac:dyDescent="0.2">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row>
    <row r="675" spans="1:45" ht="12.75" x14ac:dyDescent="0.2">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row>
    <row r="676" spans="1:45" ht="12.75" x14ac:dyDescent="0.2">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row>
    <row r="677" spans="1:45" ht="12.75" x14ac:dyDescent="0.2">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row>
    <row r="678" spans="1:45" ht="12.75" x14ac:dyDescent="0.2">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row>
    <row r="679" spans="1:45" ht="12.75" x14ac:dyDescent="0.2">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row>
    <row r="680" spans="1:45" ht="12.75" x14ac:dyDescent="0.2">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row>
    <row r="681" spans="1:45" ht="12.75" x14ac:dyDescent="0.2">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row>
    <row r="682" spans="1:45" ht="12.75" x14ac:dyDescent="0.2">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row>
    <row r="683" spans="1:45" ht="12.75" x14ac:dyDescent="0.2">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row>
    <row r="684" spans="1:45" ht="12.75" x14ac:dyDescent="0.2">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row>
    <row r="685" spans="1:45" ht="12.75" x14ac:dyDescent="0.2">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row>
    <row r="686" spans="1:45" ht="12.75" x14ac:dyDescent="0.2">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row>
    <row r="687" spans="1:45" ht="12.75" x14ac:dyDescent="0.2">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row>
    <row r="688" spans="1:45" ht="12.75" x14ac:dyDescent="0.2">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row>
    <row r="689" spans="1:45" ht="12.75" x14ac:dyDescent="0.2">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row>
    <row r="690" spans="1:45" ht="12.75" x14ac:dyDescent="0.2">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row>
    <row r="691" spans="1:45" ht="12.75" x14ac:dyDescent="0.2">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row>
    <row r="692" spans="1:45" ht="12.75" x14ac:dyDescent="0.2">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row>
    <row r="693" spans="1:45" ht="12.75" x14ac:dyDescent="0.2">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row>
    <row r="694" spans="1:45" ht="12.75" x14ac:dyDescent="0.2">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row>
    <row r="695" spans="1:45" ht="12.75" x14ac:dyDescent="0.2">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row>
    <row r="696" spans="1:45" ht="12.75" x14ac:dyDescent="0.2">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row>
    <row r="697" spans="1:45" ht="12.75" x14ac:dyDescent="0.2">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row>
    <row r="698" spans="1:45" ht="12.75" x14ac:dyDescent="0.2">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row>
    <row r="699" spans="1:45" ht="12.75" x14ac:dyDescent="0.2">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row>
    <row r="700" spans="1:45" ht="12.75" x14ac:dyDescent="0.2">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row>
    <row r="701" spans="1:45" ht="12.75" x14ac:dyDescent="0.2">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row>
    <row r="702" spans="1:45" ht="12.75" x14ac:dyDescent="0.2">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row>
    <row r="703" spans="1:45" ht="12.75" x14ac:dyDescent="0.2">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row>
    <row r="704" spans="1:45" ht="12.75" x14ac:dyDescent="0.2">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row>
    <row r="705" spans="1:45" ht="12.75" x14ac:dyDescent="0.2">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row>
    <row r="706" spans="1:45" ht="12.75" x14ac:dyDescent="0.2">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row>
    <row r="707" spans="1:45" ht="12.75" x14ac:dyDescent="0.2">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row>
    <row r="708" spans="1:45" ht="12.75" x14ac:dyDescent="0.2">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row>
    <row r="709" spans="1:45" ht="12.75" x14ac:dyDescent="0.2">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row>
    <row r="710" spans="1:45" ht="12.75" x14ac:dyDescent="0.2">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row>
    <row r="711" spans="1:45" ht="12.75" x14ac:dyDescent="0.2">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row>
    <row r="712" spans="1:45" ht="12.75" x14ac:dyDescent="0.2">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row>
    <row r="713" spans="1:45" ht="12.75" x14ac:dyDescent="0.2">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row>
    <row r="714" spans="1:45" ht="12.75" x14ac:dyDescent="0.2">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row>
    <row r="715" spans="1:45" ht="12.75" x14ac:dyDescent="0.2">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row>
    <row r="716" spans="1:45" ht="12.75" x14ac:dyDescent="0.2">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row>
    <row r="717" spans="1:45" ht="12.75" x14ac:dyDescent="0.2">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row>
    <row r="718" spans="1:45" ht="12.75" x14ac:dyDescent="0.2">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row>
    <row r="719" spans="1:45" ht="12.75" x14ac:dyDescent="0.2">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row>
    <row r="720" spans="1:45" ht="12.75" x14ac:dyDescent="0.2">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row>
    <row r="721" spans="1:45" ht="12.75" x14ac:dyDescent="0.2">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row>
    <row r="722" spans="1:45" ht="12.75" x14ac:dyDescent="0.2">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row>
    <row r="723" spans="1:45" ht="12.75" x14ac:dyDescent="0.2">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row>
    <row r="724" spans="1:45" ht="12.75" x14ac:dyDescent="0.2">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row>
    <row r="725" spans="1:45" ht="12.75" x14ac:dyDescent="0.2">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row>
    <row r="726" spans="1:45" ht="12.75" x14ac:dyDescent="0.2">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row>
    <row r="727" spans="1:45" ht="12.75" x14ac:dyDescent="0.2">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row>
    <row r="728" spans="1:45" ht="12.75" x14ac:dyDescent="0.2">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row>
    <row r="729" spans="1:45" ht="12.75" x14ac:dyDescent="0.2">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row>
    <row r="730" spans="1:45" ht="12.75" x14ac:dyDescent="0.2">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row>
    <row r="731" spans="1:45" ht="12.75" x14ac:dyDescent="0.2">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row>
    <row r="732" spans="1:45" ht="12.75" x14ac:dyDescent="0.2">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row>
    <row r="733" spans="1:45" ht="12.75" x14ac:dyDescent="0.2">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row>
    <row r="734" spans="1:45" ht="12.75" x14ac:dyDescent="0.2">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row>
    <row r="735" spans="1:45" ht="12.75" x14ac:dyDescent="0.2">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row>
    <row r="736" spans="1:45" ht="12.75" x14ac:dyDescent="0.2">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row>
    <row r="737" spans="1:45" ht="12.75" x14ac:dyDescent="0.2">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row>
    <row r="738" spans="1:45" ht="12.75" x14ac:dyDescent="0.2">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row>
    <row r="739" spans="1:45" ht="12.75" x14ac:dyDescent="0.2">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row>
    <row r="740" spans="1:45" ht="12.75" x14ac:dyDescent="0.2">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row>
    <row r="741" spans="1:45" ht="12.75" x14ac:dyDescent="0.2">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row>
    <row r="742" spans="1:45" ht="12.75" x14ac:dyDescent="0.2">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row>
    <row r="743" spans="1:45" ht="12.75" x14ac:dyDescent="0.2">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row>
    <row r="744" spans="1:45" ht="12.75" x14ac:dyDescent="0.2">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row>
    <row r="745" spans="1:45" ht="12.75" x14ac:dyDescent="0.2">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row>
    <row r="746" spans="1:45" ht="12.75" x14ac:dyDescent="0.2">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row>
    <row r="747" spans="1:45" ht="12.75" x14ac:dyDescent="0.2">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row>
    <row r="748" spans="1:45" ht="12.75" x14ac:dyDescent="0.2">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row>
    <row r="749" spans="1:45" ht="12.75" x14ac:dyDescent="0.2">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row>
    <row r="750" spans="1:45" ht="12.75" x14ac:dyDescent="0.2">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row>
    <row r="751" spans="1:45" ht="12.75" x14ac:dyDescent="0.2">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row>
    <row r="752" spans="1:45" ht="12.75" x14ac:dyDescent="0.2">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row>
    <row r="753" spans="1:45" ht="12.75" x14ac:dyDescent="0.2">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row>
    <row r="754" spans="1:45" ht="12.75" x14ac:dyDescent="0.2">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row>
    <row r="755" spans="1:45" ht="12.75" x14ac:dyDescent="0.2">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row>
    <row r="756" spans="1:45" ht="12.75" x14ac:dyDescent="0.2">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row>
    <row r="757" spans="1:45" ht="12.75" x14ac:dyDescent="0.2">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row>
    <row r="758" spans="1:45" ht="12.75" x14ac:dyDescent="0.2">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row>
    <row r="759" spans="1:45" ht="12.75" x14ac:dyDescent="0.2">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row>
    <row r="760" spans="1:45" ht="12.75" x14ac:dyDescent="0.2">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row>
    <row r="761" spans="1:45" ht="12.75" x14ac:dyDescent="0.2">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row>
    <row r="762" spans="1:45" ht="12.75" x14ac:dyDescent="0.2">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row>
    <row r="763" spans="1:45" ht="12.75" x14ac:dyDescent="0.2">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row>
    <row r="764" spans="1:45" ht="12.75" x14ac:dyDescent="0.2">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row>
    <row r="765" spans="1:45" ht="12.75" x14ac:dyDescent="0.2">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row>
    <row r="766" spans="1:45" ht="12.75" x14ac:dyDescent="0.2">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row>
    <row r="767" spans="1:45" ht="12.75" x14ac:dyDescent="0.2">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row>
    <row r="768" spans="1:45" ht="12.75" x14ac:dyDescent="0.2">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row>
    <row r="769" spans="1:45" ht="12.75" x14ac:dyDescent="0.2">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row>
    <row r="770" spans="1:45" ht="12.75" x14ac:dyDescent="0.2">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row>
    <row r="771" spans="1:45" ht="12.75" x14ac:dyDescent="0.2">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row>
    <row r="772" spans="1:45" ht="12.75" x14ac:dyDescent="0.2">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row>
    <row r="773" spans="1:45" ht="12.75" x14ac:dyDescent="0.2">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row>
    <row r="774" spans="1:45" ht="12.75" x14ac:dyDescent="0.2">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row>
    <row r="775" spans="1:45" ht="12.75" x14ac:dyDescent="0.2">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row>
    <row r="776" spans="1:45" ht="12.75" x14ac:dyDescent="0.2">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row>
    <row r="777" spans="1:45" ht="12.75" x14ac:dyDescent="0.2">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row>
    <row r="778" spans="1:45" ht="12.75" x14ac:dyDescent="0.2">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row>
    <row r="779" spans="1:45" ht="12.75" x14ac:dyDescent="0.2">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row>
    <row r="780" spans="1:45" ht="12.75" x14ac:dyDescent="0.2">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row>
    <row r="781" spans="1:45" ht="12.75" x14ac:dyDescent="0.2">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row>
    <row r="782" spans="1:45" ht="12.75" x14ac:dyDescent="0.2">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row>
    <row r="783" spans="1:45" ht="12.75" x14ac:dyDescent="0.2">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row>
    <row r="784" spans="1:45" ht="12.75" x14ac:dyDescent="0.2">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row>
    <row r="785" spans="1:45" ht="12.75" x14ac:dyDescent="0.2">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row>
    <row r="786" spans="1:45" ht="12.75" x14ac:dyDescent="0.2">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row>
    <row r="787" spans="1:45" ht="12.75" x14ac:dyDescent="0.2">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row>
    <row r="788" spans="1:45" ht="12.75" x14ac:dyDescent="0.2">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row>
    <row r="789" spans="1:45" ht="12.75" x14ac:dyDescent="0.2">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c r="AL789" s="23"/>
      <c r="AM789" s="23"/>
      <c r="AN789" s="23"/>
      <c r="AO789" s="23"/>
      <c r="AP789" s="23"/>
      <c r="AQ789" s="23"/>
      <c r="AR789" s="23"/>
      <c r="AS789" s="23"/>
    </row>
    <row r="790" spans="1:45" ht="12.75" x14ac:dyDescent="0.2">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row>
    <row r="791" spans="1:45" ht="12.75" x14ac:dyDescent="0.2">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c r="AL791" s="23"/>
      <c r="AM791" s="23"/>
      <c r="AN791" s="23"/>
      <c r="AO791" s="23"/>
      <c r="AP791" s="23"/>
      <c r="AQ791" s="23"/>
      <c r="AR791" s="23"/>
      <c r="AS791" s="23"/>
    </row>
    <row r="792" spans="1:45" ht="12.75" x14ac:dyDescent="0.2">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row>
    <row r="793" spans="1:45" ht="12.75" x14ac:dyDescent="0.2">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row>
    <row r="794" spans="1:45" ht="12.75" x14ac:dyDescent="0.2">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row>
    <row r="795" spans="1:45" ht="12.75" x14ac:dyDescent="0.2">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row>
    <row r="796" spans="1:45" ht="12.75" x14ac:dyDescent="0.2">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row>
    <row r="797" spans="1:45" ht="12.75" x14ac:dyDescent="0.2">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row>
    <row r="798" spans="1:45" ht="12.75" x14ac:dyDescent="0.2">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row>
    <row r="799" spans="1:45" ht="12.75" x14ac:dyDescent="0.2">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row>
    <row r="800" spans="1:45" ht="12.75" x14ac:dyDescent="0.2">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c r="AQ800" s="23"/>
      <c r="AR800" s="23"/>
      <c r="AS800" s="23"/>
    </row>
    <row r="801" spans="1:45" ht="12.75" x14ac:dyDescent="0.2">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row>
    <row r="802" spans="1:45" ht="12.75" x14ac:dyDescent="0.2">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c r="AQ802" s="23"/>
      <c r="AR802" s="23"/>
      <c r="AS802" s="23"/>
    </row>
    <row r="803" spans="1:45" ht="12.75" x14ac:dyDescent="0.2">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row>
    <row r="804" spans="1:45" ht="12.75" x14ac:dyDescent="0.2">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row>
    <row r="805" spans="1:45" ht="12.75" x14ac:dyDescent="0.2">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c r="AL805" s="23"/>
      <c r="AM805" s="23"/>
      <c r="AN805" s="23"/>
      <c r="AO805" s="23"/>
      <c r="AP805" s="23"/>
      <c r="AQ805" s="23"/>
      <c r="AR805" s="23"/>
      <c r="AS805" s="23"/>
    </row>
    <row r="806" spans="1:45" ht="12.75" x14ac:dyDescent="0.2">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row>
    <row r="807" spans="1:45" ht="12.75" x14ac:dyDescent="0.2">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c r="AQ807" s="23"/>
      <c r="AR807" s="23"/>
      <c r="AS807" s="23"/>
    </row>
    <row r="808" spans="1:45" ht="12.75" x14ac:dyDescent="0.2">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row>
    <row r="809" spans="1:45" ht="12.75" x14ac:dyDescent="0.2">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row>
    <row r="810" spans="1:45" ht="12.75" x14ac:dyDescent="0.2">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c r="AL810" s="23"/>
      <c r="AM810" s="23"/>
      <c r="AN810" s="23"/>
      <c r="AO810" s="23"/>
      <c r="AP810" s="23"/>
      <c r="AQ810" s="23"/>
      <c r="AR810" s="23"/>
      <c r="AS810" s="23"/>
    </row>
    <row r="811" spans="1:45" ht="12.75" x14ac:dyDescent="0.2">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c r="AL811" s="23"/>
      <c r="AM811" s="23"/>
      <c r="AN811" s="23"/>
      <c r="AO811" s="23"/>
      <c r="AP811" s="23"/>
      <c r="AQ811" s="23"/>
      <c r="AR811" s="23"/>
      <c r="AS811" s="23"/>
    </row>
    <row r="812" spans="1:45" ht="12.75" x14ac:dyDescent="0.2">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c r="AL812" s="23"/>
      <c r="AM812" s="23"/>
      <c r="AN812" s="23"/>
      <c r="AO812" s="23"/>
      <c r="AP812" s="23"/>
      <c r="AQ812" s="23"/>
      <c r="AR812" s="23"/>
      <c r="AS812" s="23"/>
    </row>
    <row r="813" spans="1:45" ht="12.75" x14ac:dyDescent="0.2">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c r="AR813" s="23"/>
      <c r="AS813" s="23"/>
    </row>
    <row r="814" spans="1:45" ht="12.75" x14ac:dyDescent="0.2">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c r="AR814" s="23"/>
      <c r="AS814" s="23"/>
    </row>
    <row r="815" spans="1:45" ht="12.75" x14ac:dyDescent="0.2">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c r="AR815" s="23"/>
      <c r="AS815" s="23"/>
    </row>
    <row r="816" spans="1:45" ht="12.75" x14ac:dyDescent="0.2">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row>
    <row r="817" spans="1:45" ht="12.75" x14ac:dyDescent="0.2">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c r="AR817" s="23"/>
      <c r="AS817" s="23"/>
    </row>
    <row r="818" spans="1:45" ht="12.75" x14ac:dyDescent="0.2">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c r="AQ818" s="23"/>
      <c r="AR818" s="23"/>
      <c r="AS818" s="23"/>
    </row>
    <row r="819" spans="1:45" ht="12.75" x14ac:dyDescent="0.2">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c r="AR819" s="23"/>
      <c r="AS819" s="23"/>
    </row>
    <row r="820" spans="1:45" ht="12.75" x14ac:dyDescent="0.2">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row>
    <row r="821" spans="1:45" ht="12.75" x14ac:dyDescent="0.2">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c r="AR821" s="23"/>
      <c r="AS821" s="23"/>
    </row>
    <row r="822" spans="1:45" ht="12.75" x14ac:dyDescent="0.2">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c r="AR822" s="23"/>
      <c r="AS822" s="23"/>
    </row>
    <row r="823" spans="1:45" ht="12.75" x14ac:dyDescent="0.2">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c r="AQ823" s="23"/>
      <c r="AR823" s="23"/>
      <c r="AS823" s="23"/>
    </row>
    <row r="824" spans="1:45" ht="12.75" x14ac:dyDescent="0.2">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c r="AQ824" s="23"/>
      <c r="AR824" s="23"/>
      <c r="AS824" s="23"/>
    </row>
    <row r="825" spans="1:45" ht="12.75" x14ac:dyDescent="0.2">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c r="AQ825" s="23"/>
      <c r="AR825" s="23"/>
      <c r="AS825" s="23"/>
    </row>
    <row r="826" spans="1:45" ht="12.75" x14ac:dyDescent="0.2">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row>
    <row r="827" spans="1:45" ht="12.75" x14ac:dyDescent="0.2">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c r="AQ827" s="23"/>
      <c r="AR827" s="23"/>
      <c r="AS827" s="23"/>
    </row>
    <row r="828" spans="1:45" ht="12.75" x14ac:dyDescent="0.2">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c r="AQ828" s="23"/>
      <c r="AR828" s="23"/>
      <c r="AS828" s="23"/>
    </row>
    <row r="829" spans="1:45" ht="12.75" x14ac:dyDescent="0.2">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c r="AQ829" s="23"/>
      <c r="AR829" s="23"/>
      <c r="AS829" s="23"/>
    </row>
    <row r="830" spans="1:45" ht="12.75" x14ac:dyDescent="0.2">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row>
    <row r="831" spans="1:45" ht="12.75" x14ac:dyDescent="0.2">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c r="AL831" s="23"/>
      <c r="AM831" s="23"/>
      <c r="AN831" s="23"/>
      <c r="AO831" s="23"/>
      <c r="AP831" s="23"/>
      <c r="AQ831" s="23"/>
      <c r="AR831" s="23"/>
      <c r="AS831" s="23"/>
    </row>
    <row r="832" spans="1:45" ht="12.75" x14ac:dyDescent="0.2">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c r="AQ832" s="23"/>
      <c r="AR832" s="23"/>
      <c r="AS832" s="23"/>
    </row>
    <row r="833" spans="1:45" ht="12.75" x14ac:dyDescent="0.2">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row>
    <row r="834" spans="1:45" ht="12.75" x14ac:dyDescent="0.2">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c r="AQ834" s="23"/>
      <c r="AR834" s="23"/>
      <c r="AS834" s="23"/>
    </row>
    <row r="835" spans="1:45" ht="12.75" x14ac:dyDescent="0.2">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c r="AQ835" s="23"/>
      <c r="AR835" s="23"/>
      <c r="AS835" s="23"/>
    </row>
    <row r="836" spans="1:45" ht="12.75" x14ac:dyDescent="0.2">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row>
    <row r="837" spans="1:45" ht="12.75" x14ac:dyDescent="0.2">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c r="AQ837" s="23"/>
      <c r="AR837" s="23"/>
      <c r="AS837" s="23"/>
    </row>
    <row r="838" spans="1:45" ht="12.75" x14ac:dyDescent="0.2">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c r="AQ838" s="23"/>
      <c r="AR838" s="23"/>
      <c r="AS838" s="23"/>
    </row>
    <row r="839" spans="1:45" ht="12.75" x14ac:dyDescent="0.2">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c r="AQ839" s="23"/>
      <c r="AR839" s="23"/>
      <c r="AS839" s="23"/>
    </row>
    <row r="840" spans="1:45" ht="12.75" x14ac:dyDescent="0.2">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c r="AQ840" s="23"/>
      <c r="AR840" s="23"/>
      <c r="AS840" s="23"/>
    </row>
    <row r="841" spans="1:45" ht="12.75" x14ac:dyDescent="0.2">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row>
    <row r="842" spans="1:45" ht="12.75" x14ac:dyDescent="0.2">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c r="AQ842" s="23"/>
      <c r="AR842" s="23"/>
      <c r="AS842" s="23"/>
    </row>
    <row r="843" spans="1:45" ht="12.75" x14ac:dyDescent="0.2">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c r="AQ843" s="23"/>
      <c r="AR843" s="23"/>
      <c r="AS843" s="23"/>
    </row>
    <row r="844" spans="1:45" ht="12.75" x14ac:dyDescent="0.2">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c r="AQ844" s="23"/>
      <c r="AR844" s="23"/>
      <c r="AS844" s="23"/>
    </row>
    <row r="845" spans="1:45" ht="12.75" x14ac:dyDescent="0.2">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c r="AQ845" s="23"/>
      <c r="AR845" s="23"/>
      <c r="AS845" s="23"/>
    </row>
    <row r="846" spans="1:45" ht="12.75" x14ac:dyDescent="0.2">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row>
    <row r="847" spans="1:45" ht="12.75" x14ac:dyDescent="0.2">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c r="AQ847" s="23"/>
      <c r="AR847" s="23"/>
      <c r="AS847" s="23"/>
    </row>
    <row r="848" spans="1:45" ht="12.75" x14ac:dyDescent="0.2">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c r="AQ848" s="23"/>
      <c r="AR848" s="23"/>
      <c r="AS848" s="23"/>
    </row>
    <row r="849" spans="1:45" ht="12.75" x14ac:dyDescent="0.2">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c r="AQ849" s="23"/>
      <c r="AR849" s="23"/>
      <c r="AS849" s="23"/>
    </row>
    <row r="850" spans="1:45" ht="12.75" x14ac:dyDescent="0.2">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c r="AQ850" s="23"/>
      <c r="AR850" s="23"/>
      <c r="AS850" s="23"/>
    </row>
    <row r="851" spans="1:45" ht="12.75" x14ac:dyDescent="0.2">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c r="AQ851" s="23"/>
      <c r="AR851" s="23"/>
      <c r="AS851" s="23"/>
    </row>
    <row r="852" spans="1:45" ht="12.75" x14ac:dyDescent="0.2">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c r="AQ852" s="23"/>
      <c r="AR852" s="23"/>
      <c r="AS852" s="23"/>
    </row>
    <row r="853" spans="1:45" ht="12.75" x14ac:dyDescent="0.2">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c r="AQ853" s="23"/>
      <c r="AR853" s="23"/>
      <c r="AS853" s="23"/>
    </row>
    <row r="854" spans="1:45" ht="12.75" x14ac:dyDescent="0.2">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c r="AQ854" s="23"/>
      <c r="AR854" s="23"/>
      <c r="AS854" s="23"/>
    </row>
    <row r="855" spans="1:45" ht="12.75" x14ac:dyDescent="0.2">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c r="AQ855" s="23"/>
      <c r="AR855" s="23"/>
      <c r="AS855" s="23"/>
    </row>
    <row r="856" spans="1:45" ht="12.75" x14ac:dyDescent="0.2">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row>
    <row r="857" spans="1:45" ht="12.75" x14ac:dyDescent="0.2">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c r="AQ857" s="23"/>
      <c r="AR857" s="23"/>
      <c r="AS857" s="23"/>
    </row>
    <row r="858" spans="1:45" ht="12.75" x14ac:dyDescent="0.2">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c r="AQ858" s="23"/>
      <c r="AR858" s="23"/>
      <c r="AS858" s="23"/>
    </row>
    <row r="859" spans="1:45" ht="12.75" x14ac:dyDescent="0.2">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row>
    <row r="860" spans="1:45" ht="12.75" x14ac:dyDescent="0.2">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c r="AQ860" s="23"/>
      <c r="AR860" s="23"/>
      <c r="AS860" s="23"/>
    </row>
    <row r="861" spans="1:45" ht="12.75" x14ac:dyDescent="0.2">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c r="AQ861" s="23"/>
      <c r="AR861" s="23"/>
      <c r="AS861" s="23"/>
    </row>
    <row r="862" spans="1:45" ht="12.75" x14ac:dyDescent="0.2">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c r="AQ862" s="23"/>
      <c r="AR862" s="23"/>
      <c r="AS862" s="23"/>
    </row>
    <row r="863" spans="1:45" ht="12.75" x14ac:dyDescent="0.2">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c r="AQ863" s="23"/>
      <c r="AR863" s="23"/>
      <c r="AS863" s="23"/>
    </row>
    <row r="864" spans="1:45" ht="12.75" x14ac:dyDescent="0.2">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row>
    <row r="865" spans="1:45" ht="12.75" x14ac:dyDescent="0.2">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c r="AQ865" s="23"/>
      <c r="AR865" s="23"/>
      <c r="AS865" s="23"/>
    </row>
    <row r="866" spans="1:45" ht="12.75" x14ac:dyDescent="0.2">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row>
    <row r="867" spans="1:45" ht="12.75" x14ac:dyDescent="0.2">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c r="AQ867" s="23"/>
      <c r="AR867" s="23"/>
      <c r="AS867" s="23"/>
    </row>
    <row r="868" spans="1:45" ht="12.75" x14ac:dyDescent="0.2">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c r="AQ868" s="23"/>
      <c r="AR868" s="23"/>
      <c r="AS868" s="23"/>
    </row>
    <row r="869" spans="1:45" ht="12.75" x14ac:dyDescent="0.2">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c r="AQ869" s="23"/>
      <c r="AR869" s="23"/>
      <c r="AS869" s="23"/>
    </row>
    <row r="870" spans="1:45" ht="12.75" x14ac:dyDescent="0.2">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c r="AQ870" s="23"/>
      <c r="AR870" s="23"/>
      <c r="AS870" s="23"/>
    </row>
    <row r="871" spans="1:45" ht="12.75" x14ac:dyDescent="0.2">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c r="AQ871" s="23"/>
      <c r="AR871" s="23"/>
      <c r="AS871" s="23"/>
    </row>
    <row r="872" spans="1:45" ht="12.75" x14ac:dyDescent="0.2">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c r="AQ872" s="23"/>
      <c r="AR872" s="23"/>
      <c r="AS872" s="23"/>
    </row>
    <row r="873" spans="1:45" ht="12.75" x14ac:dyDescent="0.2">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c r="AQ873" s="23"/>
      <c r="AR873" s="23"/>
      <c r="AS873" s="23"/>
    </row>
    <row r="874" spans="1:45" ht="12.75" x14ac:dyDescent="0.2">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row>
    <row r="875" spans="1:45" ht="12.75" x14ac:dyDescent="0.2">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c r="AQ875" s="23"/>
      <c r="AR875" s="23"/>
      <c r="AS875" s="23"/>
    </row>
    <row r="876" spans="1:45" ht="12.75" x14ac:dyDescent="0.2">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row>
    <row r="877" spans="1:45" ht="12.75" x14ac:dyDescent="0.2">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row>
    <row r="878" spans="1:45" ht="12.75" x14ac:dyDescent="0.2">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c r="AQ878" s="23"/>
      <c r="AR878" s="23"/>
      <c r="AS878" s="23"/>
    </row>
    <row r="879" spans="1:45" ht="12.75" x14ac:dyDescent="0.2">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row>
    <row r="880" spans="1:45" ht="12.75" x14ac:dyDescent="0.2">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row>
    <row r="881" spans="1:45" ht="12.75" x14ac:dyDescent="0.2">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row>
    <row r="882" spans="1:45" ht="12.75" x14ac:dyDescent="0.2">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c r="AQ882" s="23"/>
      <c r="AR882" s="23"/>
      <c r="AS882" s="23"/>
    </row>
    <row r="883" spans="1:45" ht="12.75" x14ac:dyDescent="0.2">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c r="AQ883" s="23"/>
      <c r="AR883" s="23"/>
      <c r="AS883" s="23"/>
    </row>
    <row r="884" spans="1:45" ht="12.75" x14ac:dyDescent="0.2">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row>
    <row r="885" spans="1:45" ht="12.75" x14ac:dyDescent="0.2">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c r="AQ885" s="23"/>
      <c r="AR885" s="23"/>
      <c r="AS885" s="23"/>
    </row>
    <row r="886" spans="1:45" ht="12.75" x14ac:dyDescent="0.2">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row>
    <row r="887" spans="1:45" ht="12.75" x14ac:dyDescent="0.2">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c r="AQ887" s="23"/>
      <c r="AR887" s="23"/>
      <c r="AS887" s="23"/>
    </row>
    <row r="888" spans="1:45" ht="12.75" x14ac:dyDescent="0.2">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row>
    <row r="889" spans="1:45" ht="12.75" x14ac:dyDescent="0.2">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row>
    <row r="890" spans="1:45" ht="12.75" x14ac:dyDescent="0.2">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c r="AQ890" s="23"/>
      <c r="AR890" s="23"/>
      <c r="AS890" s="23"/>
    </row>
    <row r="891" spans="1:45" ht="12.75" x14ac:dyDescent="0.2">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row>
    <row r="892" spans="1:45" ht="12.75" x14ac:dyDescent="0.2">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c r="AQ892" s="23"/>
      <c r="AR892" s="23"/>
      <c r="AS892" s="23"/>
    </row>
    <row r="893" spans="1:45" ht="12.75" x14ac:dyDescent="0.2">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c r="AQ893" s="23"/>
      <c r="AR893" s="23"/>
      <c r="AS893" s="23"/>
    </row>
    <row r="894" spans="1:45" ht="12.75" x14ac:dyDescent="0.2">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row>
    <row r="895" spans="1:45" ht="12.75" x14ac:dyDescent="0.2">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c r="AQ895" s="23"/>
      <c r="AR895" s="23"/>
      <c r="AS895" s="23"/>
    </row>
    <row r="896" spans="1:45" ht="12.75" x14ac:dyDescent="0.2">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row>
    <row r="897" spans="1:45" ht="12.75" x14ac:dyDescent="0.2">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c r="AQ897" s="23"/>
      <c r="AR897" s="23"/>
      <c r="AS897" s="23"/>
    </row>
    <row r="898" spans="1:45" ht="12.75" x14ac:dyDescent="0.2">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row>
    <row r="899" spans="1:45" ht="12.75" x14ac:dyDescent="0.2">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row>
    <row r="900" spans="1:45" ht="12.75" x14ac:dyDescent="0.2">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c r="AQ900" s="23"/>
      <c r="AR900" s="23"/>
      <c r="AS900" s="23"/>
    </row>
    <row r="901" spans="1:45" ht="12.75" x14ac:dyDescent="0.2">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c r="AQ901" s="23"/>
      <c r="AR901" s="23"/>
      <c r="AS901" s="23"/>
    </row>
    <row r="902" spans="1:45" ht="12.75" x14ac:dyDescent="0.2">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c r="AQ902" s="23"/>
      <c r="AR902" s="23"/>
      <c r="AS902" s="23"/>
    </row>
    <row r="903" spans="1:45" ht="12.75" x14ac:dyDescent="0.2">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c r="AQ903" s="23"/>
      <c r="AR903" s="23"/>
      <c r="AS903" s="23"/>
    </row>
    <row r="904" spans="1:45" ht="12.75" x14ac:dyDescent="0.2">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row>
    <row r="905" spans="1:45" ht="12.75" x14ac:dyDescent="0.2">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row>
    <row r="906" spans="1:45" ht="12.75" x14ac:dyDescent="0.2">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row>
    <row r="907" spans="1:45" ht="12.75" x14ac:dyDescent="0.2">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row>
    <row r="908" spans="1:45" ht="12.75" x14ac:dyDescent="0.2">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c r="AQ908" s="23"/>
      <c r="AR908" s="23"/>
      <c r="AS908" s="23"/>
    </row>
    <row r="909" spans="1:45" ht="12.75" x14ac:dyDescent="0.2">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row>
    <row r="910" spans="1:45" ht="12.75" x14ac:dyDescent="0.2">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c r="AL910" s="23"/>
      <c r="AM910" s="23"/>
      <c r="AN910" s="23"/>
      <c r="AO910" s="23"/>
      <c r="AP910" s="23"/>
      <c r="AQ910" s="23"/>
      <c r="AR910" s="23"/>
      <c r="AS910" s="23"/>
    </row>
    <row r="911" spans="1:45" ht="12.75" x14ac:dyDescent="0.2">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c r="AL911" s="23"/>
      <c r="AM911" s="23"/>
      <c r="AN911" s="23"/>
      <c r="AO911" s="23"/>
      <c r="AP911" s="23"/>
      <c r="AQ911" s="23"/>
      <c r="AR911" s="23"/>
      <c r="AS911" s="23"/>
    </row>
    <row r="912" spans="1:45" ht="12.75" x14ac:dyDescent="0.2">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c r="AQ912" s="23"/>
      <c r="AR912" s="23"/>
      <c r="AS912" s="23"/>
    </row>
    <row r="913" spans="1:45" ht="12.75" x14ac:dyDescent="0.2">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row>
    <row r="914" spans="1:45" ht="12.75" x14ac:dyDescent="0.2">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c r="AQ914" s="23"/>
      <c r="AR914" s="23"/>
      <c r="AS914" s="23"/>
    </row>
    <row r="915" spans="1:45" ht="12.75" x14ac:dyDescent="0.2">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row>
    <row r="916" spans="1:45" ht="12.75" x14ac:dyDescent="0.2">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row>
    <row r="917" spans="1:45" ht="12.75" x14ac:dyDescent="0.2">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row>
    <row r="918" spans="1:45" ht="12.75" x14ac:dyDescent="0.2">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c r="AQ918" s="23"/>
      <c r="AR918" s="23"/>
      <c r="AS918" s="23"/>
    </row>
    <row r="919" spans="1:45" ht="12.75" x14ac:dyDescent="0.2">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row>
    <row r="920" spans="1:45" ht="12.75" x14ac:dyDescent="0.2">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row>
    <row r="921" spans="1:45" ht="12.75" x14ac:dyDescent="0.2">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row>
    <row r="922" spans="1:45" ht="12.75" x14ac:dyDescent="0.2">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c r="AR922" s="23"/>
      <c r="AS922" s="23"/>
    </row>
    <row r="923" spans="1:45" ht="12.75" x14ac:dyDescent="0.2">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row>
    <row r="924" spans="1:45" ht="12.75" x14ac:dyDescent="0.2">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c r="AQ924" s="23"/>
      <c r="AR924" s="23"/>
      <c r="AS924" s="23"/>
    </row>
    <row r="925" spans="1:45" ht="12.75" x14ac:dyDescent="0.2">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row>
    <row r="926" spans="1:45" ht="12.75" x14ac:dyDescent="0.2">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row>
    <row r="927" spans="1:45" ht="12.75" x14ac:dyDescent="0.2">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row>
    <row r="928" spans="1:45" ht="12.75" x14ac:dyDescent="0.2">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row>
    <row r="929" spans="1:45" ht="12.75" x14ac:dyDescent="0.2">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row>
    <row r="930" spans="1:45" ht="12.75" x14ac:dyDescent="0.2">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c r="AQ930" s="23"/>
      <c r="AR930" s="23"/>
      <c r="AS930" s="23"/>
    </row>
    <row r="931" spans="1:45" ht="12.75" x14ac:dyDescent="0.2">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c r="AL931" s="23"/>
      <c r="AM931" s="23"/>
      <c r="AN931" s="23"/>
      <c r="AO931" s="23"/>
      <c r="AP931" s="23"/>
      <c r="AQ931" s="23"/>
      <c r="AR931" s="23"/>
      <c r="AS931" s="23"/>
    </row>
    <row r="932" spans="1:45" ht="12.75" x14ac:dyDescent="0.2">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c r="AL932" s="23"/>
      <c r="AM932" s="23"/>
      <c r="AN932" s="23"/>
      <c r="AO932" s="23"/>
      <c r="AP932" s="23"/>
      <c r="AQ932" s="23"/>
      <c r="AR932" s="23"/>
      <c r="AS932" s="23"/>
    </row>
    <row r="933" spans="1:45" ht="12.75" x14ac:dyDescent="0.2">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c r="AL933" s="23"/>
      <c r="AM933" s="23"/>
      <c r="AN933" s="23"/>
      <c r="AO933" s="23"/>
      <c r="AP933" s="23"/>
      <c r="AQ933" s="23"/>
      <c r="AR933" s="23"/>
      <c r="AS933" s="23"/>
    </row>
    <row r="934" spans="1:45" ht="12.75" x14ac:dyDescent="0.2">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c r="AL934" s="23"/>
      <c r="AM934" s="23"/>
      <c r="AN934" s="23"/>
      <c r="AO934" s="23"/>
      <c r="AP934" s="23"/>
      <c r="AQ934" s="23"/>
      <c r="AR934" s="23"/>
      <c r="AS934" s="23"/>
    </row>
    <row r="935" spans="1:45" ht="12.75" x14ac:dyDescent="0.2">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row>
    <row r="936" spans="1:45" ht="12.75" x14ac:dyDescent="0.2">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row>
    <row r="937" spans="1:45" ht="12.75" x14ac:dyDescent="0.2">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c r="AR937" s="23"/>
      <c r="AS937" s="23"/>
    </row>
    <row r="938" spans="1:45" ht="12.75" x14ac:dyDescent="0.2">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row>
    <row r="939" spans="1:45" ht="12.75" x14ac:dyDescent="0.2">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c r="AN939" s="23"/>
      <c r="AO939" s="23"/>
      <c r="AP939" s="23"/>
      <c r="AQ939" s="23"/>
      <c r="AR939" s="23"/>
      <c r="AS939" s="23"/>
    </row>
    <row r="940" spans="1:45" ht="12.75" x14ac:dyDescent="0.2">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c r="AN940" s="23"/>
      <c r="AO940" s="23"/>
      <c r="AP940" s="23"/>
      <c r="AQ940" s="23"/>
      <c r="AR940" s="23"/>
      <c r="AS940" s="23"/>
    </row>
    <row r="941" spans="1:45" ht="12.75" x14ac:dyDescent="0.2">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row>
    <row r="942" spans="1:45" ht="12.75" x14ac:dyDescent="0.2">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row>
    <row r="943" spans="1:45" ht="12.75" x14ac:dyDescent="0.2">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c r="AN943" s="23"/>
      <c r="AO943" s="23"/>
      <c r="AP943" s="23"/>
      <c r="AQ943" s="23"/>
      <c r="AR943" s="23"/>
      <c r="AS943" s="23"/>
    </row>
    <row r="944" spans="1:45" ht="12.75" x14ac:dyDescent="0.2">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row>
    <row r="945" spans="1:45" ht="12.75" x14ac:dyDescent="0.2">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c r="AR945" s="23"/>
      <c r="AS945" s="23"/>
    </row>
    <row r="946" spans="1:45" ht="12.75" x14ac:dyDescent="0.2">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row>
    <row r="947" spans="1:45" ht="12.75" x14ac:dyDescent="0.2">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c r="AR947" s="23"/>
      <c r="AS947" s="23"/>
    </row>
    <row r="948" spans="1:45" ht="12.75" x14ac:dyDescent="0.2">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c r="AN948" s="23"/>
      <c r="AO948" s="23"/>
      <c r="AP948" s="23"/>
      <c r="AQ948" s="23"/>
      <c r="AR948" s="23"/>
      <c r="AS948" s="23"/>
    </row>
    <row r="949" spans="1:45" ht="12.75" x14ac:dyDescent="0.2">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row>
    <row r="950" spans="1:45" ht="12.75" x14ac:dyDescent="0.2">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c r="AR950" s="23"/>
      <c r="AS950" s="23"/>
    </row>
    <row r="951" spans="1:45" ht="12.75" x14ac:dyDescent="0.2">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row>
    <row r="952" spans="1:45" ht="12.75" x14ac:dyDescent="0.2">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row>
    <row r="953" spans="1:45" ht="12.75" x14ac:dyDescent="0.2">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c r="AR953" s="23"/>
      <c r="AS953" s="23"/>
    </row>
    <row r="954" spans="1:45" ht="12.75" x14ac:dyDescent="0.2">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c r="AN954" s="23"/>
      <c r="AO954" s="23"/>
      <c r="AP954" s="23"/>
      <c r="AQ954" s="23"/>
      <c r="AR954" s="23"/>
      <c r="AS954" s="23"/>
    </row>
    <row r="955" spans="1:45" ht="12.75" x14ac:dyDescent="0.2">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c r="AL955" s="23"/>
      <c r="AM955" s="23"/>
      <c r="AN955" s="23"/>
      <c r="AO955" s="23"/>
      <c r="AP955" s="23"/>
      <c r="AQ955" s="23"/>
      <c r="AR955" s="23"/>
      <c r="AS955" s="23"/>
    </row>
    <row r="956" spans="1:45" ht="12.75" x14ac:dyDescent="0.2">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c r="AL956" s="23"/>
      <c r="AM956" s="23"/>
      <c r="AN956" s="23"/>
      <c r="AO956" s="23"/>
      <c r="AP956" s="23"/>
      <c r="AQ956" s="23"/>
      <c r="AR956" s="23"/>
      <c r="AS956" s="23"/>
    </row>
    <row r="957" spans="1:45" ht="12.75" x14ac:dyDescent="0.2">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c r="AL957" s="23"/>
      <c r="AM957" s="23"/>
      <c r="AN957" s="23"/>
      <c r="AO957" s="23"/>
      <c r="AP957" s="23"/>
      <c r="AQ957" s="23"/>
      <c r="AR957" s="23"/>
      <c r="AS957" s="23"/>
    </row>
    <row r="958" spans="1:45" ht="12.75" x14ac:dyDescent="0.2">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row>
    <row r="959" spans="1:45" ht="12.75" x14ac:dyDescent="0.2">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row>
    <row r="960" spans="1:45" ht="12.75" x14ac:dyDescent="0.2">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c r="AN960" s="23"/>
      <c r="AO960" s="23"/>
      <c r="AP960" s="23"/>
      <c r="AQ960" s="23"/>
      <c r="AR960" s="23"/>
      <c r="AS960" s="23"/>
    </row>
    <row r="961" spans="1:45" ht="12.75" x14ac:dyDescent="0.2">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c r="AN961" s="23"/>
      <c r="AO961" s="23"/>
      <c r="AP961" s="23"/>
      <c r="AQ961" s="23"/>
      <c r="AR961" s="23"/>
      <c r="AS961" s="23"/>
    </row>
    <row r="962" spans="1:45" ht="12.75" x14ac:dyDescent="0.2">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c r="AN962" s="23"/>
      <c r="AO962" s="23"/>
      <c r="AP962" s="23"/>
      <c r="AQ962" s="23"/>
      <c r="AR962" s="23"/>
      <c r="AS962" s="23"/>
    </row>
    <row r="963" spans="1:45" ht="12.75" x14ac:dyDescent="0.2">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row>
    <row r="964" spans="1:45" ht="12.75" x14ac:dyDescent="0.2">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c r="AN964" s="23"/>
      <c r="AO964" s="23"/>
      <c r="AP964" s="23"/>
      <c r="AQ964" s="23"/>
      <c r="AR964" s="23"/>
      <c r="AS964" s="23"/>
    </row>
    <row r="965" spans="1:45" ht="12.75" x14ac:dyDescent="0.2">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c r="AN965" s="23"/>
      <c r="AO965" s="23"/>
      <c r="AP965" s="23"/>
      <c r="AQ965" s="23"/>
      <c r="AR965" s="23"/>
      <c r="AS965" s="23"/>
    </row>
    <row r="966" spans="1:45" ht="12.75" x14ac:dyDescent="0.2">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row>
    <row r="967" spans="1:45" ht="12.75" x14ac:dyDescent="0.2">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row>
    <row r="968" spans="1:45" ht="12.75" x14ac:dyDescent="0.2">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row>
    <row r="969" spans="1:45" ht="12.75" x14ac:dyDescent="0.2">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c r="AN969" s="23"/>
      <c r="AO969" s="23"/>
      <c r="AP969" s="23"/>
      <c r="AQ969" s="23"/>
      <c r="AR969" s="23"/>
      <c r="AS969" s="23"/>
    </row>
    <row r="970" spans="1:45" ht="12.75" x14ac:dyDescent="0.2">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row>
    <row r="971" spans="1:45" ht="12.75" x14ac:dyDescent="0.2">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c r="AN971" s="23"/>
      <c r="AO971" s="23"/>
      <c r="AP971" s="23"/>
      <c r="AQ971" s="23"/>
      <c r="AR971" s="23"/>
      <c r="AS971" s="23"/>
    </row>
    <row r="972" spans="1:45" ht="12.75" x14ac:dyDescent="0.2">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row>
    <row r="973" spans="1:45" ht="12.75" x14ac:dyDescent="0.2">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row>
    <row r="974" spans="1:45" ht="12.75" x14ac:dyDescent="0.2">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row>
    <row r="975" spans="1:45" ht="12.75" x14ac:dyDescent="0.2">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c r="AL975" s="23"/>
      <c r="AM975" s="23"/>
      <c r="AN975" s="23"/>
      <c r="AO975" s="23"/>
      <c r="AP975" s="23"/>
      <c r="AQ975" s="23"/>
      <c r="AR975" s="23"/>
      <c r="AS975" s="23"/>
    </row>
    <row r="976" spans="1:45" ht="12.75" x14ac:dyDescent="0.2">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c r="AL976" s="23"/>
      <c r="AM976" s="23"/>
      <c r="AN976" s="23"/>
      <c r="AO976" s="23"/>
      <c r="AP976" s="23"/>
      <c r="AQ976" s="23"/>
      <c r="AR976" s="23"/>
      <c r="AS976" s="23"/>
    </row>
    <row r="977" spans="1:45" ht="12.75" x14ac:dyDescent="0.2">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c r="AN977" s="23"/>
      <c r="AO977" s="23"/>
      <c r="AP977" s="23"/>
      <c r="AQ977" s="23"/>
      <c r="AR977" s="23"/>
      <c r="AS977" s="23"/>
    </row>
    <row r="978" spans="1:45" ht="12.75" x14ac:dyDescent="0.2">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23"/>
      <c r="AR978" s="23"/>
      <c r="AS978" s="23"/>
    </row>
    <row r="979" spans="1:45" ht="12.75" x14ac:dyDescent="0.2">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c r="AN979" s="23"/>
      <c r="AO979" s="23"/>
      <c r="AP979" s="23"/>
      <c r="AQ979" s="23"/>
      <c r="AR979" s="23"/>
      <c r="AS979" s="23"/>
    </row>
    <row r="980" spans="1:45" ht="12.75" x14ac:dyDescent="0.2">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c r="AN980" s="23"/>
      <c r="AO980" s="23"/>
      <c r="AP980" s="23"/>
      <c r="AQ980" s="23"/>
      <c r="AR980" s="23"/>
      <c r="AS980" s="23"/>
    </row>
    <row r="981" spans="1:45" ht="12.75" x14ac:dyDescent="0.2">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row>
    <row r="982" spans="1:45" ht="12.75" x14ac:dyDescent="0.2">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row>
    <row r="983" spans="1:45" ht="12.75" x14ac:dyDescent="0.2">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c r="AN983" s="23"/>
      <c r="AO983" s="23"/>
      <c r="AP983" s="23"/>
      <c r="AQ983" s="23"/>
      <c r="AR983" s="23"/>
      <c r="AS983" s="23"/>
    </row>
    <row r="984" spans="1:45" ht="12.75" x14ac:dyDescent="0.2">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c r="AN984" s="23"/>
      <c r="AO984" s="23"/>
      <c r="AP984" s="23"/>
      <c r="AQ984" s="23"/>
      <c r="AR984" s="23"/>
      <c r="AS984" s="23"/>
    </row>
    <row r="985" spans="1:45" ht="12.75" x14ac:dyDescent="0.2">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row>
    <row r="986" spans="1:45" ht="12.75" x14ac:dyDescent="0.2">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row>
    <row r="987" spans="1:45" ht="12.75" x14ac:dyDescent="0.2">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c r="AN987" s="23"/>
      <c r="AO987" s="23"/>
      <c r="AP987" s="23"/>
      <c r="AQ987" s="23"/>
      <c r="AR987" s="23"/>
      <c r="AS987" s="23"/>
    </row>
    <row r="988" spans="1:45" ht="12.75" x14ac:dyDescent="0.2">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c r="AL988" s="23"/>
      <c r="AM988" s="23"/>
      <c r="AN988" s="23"/>
      <c r="AO988" s="23"/>
      <c r="AP988" s="23"/>
      <c r="AQ988" s="23"/>
      <c r="AR988" s="23"/>
      <c r="AS988" s="23"/>
    </row>
    <row r="989" spans="1:45" ht="12.75" x14ac:dyDescent="0.2">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row>
    <row r="990" spans="1:45" ht="12.75" x14ac:dyDescent="0.2">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c r="AN990" s="23"/>
      <c r="AO990" s="23"/>
      <c r="AP990" s="23"/>
      <c r="AQ990" s="23"/>
      <c r="AR990" s="23"/>
      <c r="AS990" s="23"/>
    </row>
    <row r="991" spans="1:45" ht="12.75" x14ac:dyDescent="0.2">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row>
    <row r="992" spans="1:45" ht="12.75" x14ac:dyDescent="0.2">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c r="AN992" s="23"/>
      <c r="AO992" s="23"/>
      <c r="AP992" s="23"/>
      <c r="AQ992" s="23"/>
      <c r="AR992" s="23"/>
      <c r="AS992" s="23"/>
    </row>
    <row r="993" spans="1:45" ht="12.75" x14ac:dyDescent="0.2">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c r="AN993" s="23"/>
      <c r="AO993" s="23"/>
      <c r="AP993" s="23"/>
      <c r="AQ993" s="23"/>
      <c r="AR993" s="23"/>
      <c r="AS993" s="23"/>
    </row>
    <row r="994" spans="1:45" ht="12.75" x14ac:dyDescent="0.2">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row>
  </sheetData>
  <autoFilter ref="A1:AS20"/>
  <phoneticPr fontId="8" type="noConversion"/>
  <dataValidations count="1">
    <dataValidation type="list" allowBlank="1" showErrorMessage="1" sqref="C2:F16 F17:F20">
      <formula1>#REF!</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election activeCell="B13" sqref="B13"/>
    </sheetView>
  </sheetViews>
  <sheetFormatPr defaultColWidth="15.140625" defaultRowHeight="15" customHeight="1" x14ac:dyDescent="0.25"/>
  <cols>
    <col min="1" max="1" width="13.42578125" customWidth="1"/>
    <col min="2" max="26" width="7.5703125" customWidth="1"/>
  </cols>
  <sheetData>
    <row r="1" spans="1:4" x14ac:dyDescent="0.25">
      <c r="A1" s="1"/>
      <c r="B1" s="1"/>
      <c r="C1" s="2" t="s">
        <v>45</v>
      </c>
      <c r="D1" s="2"/>
    </row>
    <row r="2" spans="1:4" ht="60" customHeight="1" x14ac:dyDescent="0.25">
      <c r="A2" s="3"/>
      <c r="B2" s="4" t="s">
        <v>47</v>
      </c>
      <c r="C2" s="5" t="s">
        <v>48</v>
      </c>
      <c r="D2" s="5" t="s">
        <v>49</v>
      </c>
    </row>
    <row r="3" spans="1:4" x14ac:dyDescent="0.25">
      <c r="A3" s="6" t="s">
        <v>50</v>
      </c>
      <c r="B3" s="1">
        <v>2.6</v>
      </c>
      <c r="C3" s="7">
        <v>2.6</v>
      </c>
      <c r="D3" s="7">
        <v>2.6</v>
      </c>
    </row>
    <row r="4" spans="1:4" x14ac:dyDescent="0.25">
      <c r="A4" s="3" t="s">
        <v>51</v>
      </c>
      <c r="B4" s="8"/>
      <c r="C4" s="9"/>
      <c r="D4" s="9"/>
    </row>
    <row r="5" spans="1:4" x14ac:dyDescent="0.25">
      <c r="A5" s="10" t="s">
        <v>52</v>
      </c>
      <c r="B5" s="11">
        <v>1</v>
      </c>
      <c r="C5" s="7">
        <v>1</v>
      </c>
      <c r="D5" s="7">
        <v>1</v>
      </c>
    </row>
    <row r="6" spans="1:4" x14ac:dyDescent="0.25">
      <c r="A6" s="12" t="s">
        <v>26</v>
      </c>
      <c r="B6" s="13">
        <v>2</v>
      </c>
      <c r="C6" s="9">
        <v>2</v>
      </c>
      <c r="D6" s="9">
        <v>2</v>
      </c>
    </row>
    <row r="7" spans="1:4" x14ac:dyDescent="0.25">
      <c r="A7" s="10" t="s">
        <v>53</v>
      </c>
      <c r="B7" s="11">
        <v>1</v>
      </c>
      <c r="C7" s="7">
        <v>1</v>
      </c>
      <c r="D7" s="7">
        <v>1</v>
      </c>
    </row>
    <row r="8" spans="1:4" hidden="1" x14ac:dyDescent="0.25">
      <c r="A8" s="12" t="s">
        <v>54</v>
      </c>
      <c r="B8" s="8"/>
      <c r="C8" s="9">
        <v>0</v>
      </c>
      <c r="D8" s="9">
        <v>0</v>
      </c>
    </row>
    <row r="9" spans="1:4" x14ac:dyDescent="0.25">
      <c r="A9" s="14"/>
      <c r="B9" s="14"/>
      <c r="C9" s="15">
        <v>0</v>
      </c>
      <c r="D9" s="14"/>
    </row>
    <row r="10" spans="1:4" x14ac:dyDescent="0.25">
      <c r="A10" s="16"/>
      <c r="B10" s="16"/>
      <c r="C10" s="17">
        <v>100</v>
      </c>
      <c r="D10" s="16"/>
    </row>
    <row r="11" spans="1:4" ht="15.75" customHeight="1" x14ac:dyDescent="0.25">
      <c r="A11" s="18"/>
    </row>
    <row r="12" spans="1:4" ht="15.75" customHeight="1" x14ac:dyDescent="0.25">
      <c r="A12" s="19" t="s">
        <v>55</v>
      </c>
      <c r="B12" s="20">
        <f>(SUM('1. Modal Analysis'!AR2:AR20))/19</f>
        <v>0.31578947368421051</v>
      </c>
      <c r="C12" s="21"/>
    </row>
    <row r="13" spans="1:4" x14ac:dyDescent="0.25">
      <c r="A13" s="18"/>
    </row>
    <row r="14" spans="1:4" x14ac:dyDescent="0.25">
      <c r="A14" s="18"/>
    </row>
    <row r="15" spans="1:4" x14ac:dyDescent="0.25">
      <c r="A15" s="18"/>
    </row>
    <row r="16" spans="1:4" x14ac:dyDescent="0.25">
      <c r="A16" s="18"/>
    </row>
    <row r="17" spans="1:1" x14ac:dyDescent="0.25">
      <c r="A17" s="18"/>
    </row>
    <row r="18" spans="1:1" x14ac:dyDescent="0.25">
      <c r="A18" s="18"/>
    </row>
    <row r="19" spans="1:1" x14ac:dyDescent="0.25">
      <c r="A19" s="18"/>
    </row>
    <row r="20" spans="1:1" x14ac:dyDescent="0.25">
      <c r="A20" s="18"/>
    </row>
    <row r="21" spans="1:1" x14ac:dyDescent="0.25">
      <c r="A21" s="18"/>
    </row>
    <row r="22" spans="1:1" x14ac:dyDescent="0.25">
      <c r="A22" s="18"/>
    </row>
    <row r="23" spans="1:1" x14ac:dyDescent="0.25">
      <c r="A23" s="18"/>
    </row>
    <row r="24" spans="1:1" x14ac:dyDescent="0.25">
      <c r="A24" s="18"/>
    </row>
    <row r="25" spans="1:1" x14ac:dyDescent="0.25">
      <c r="A25" s="18"/>
    </row>
    <row r="26" spans="1:1" x14ac:dyDescent="0.25">
      <c r="A26" s="18"/>
    </row>
    <row r="27" spans="1:1" x14ac:dyDescent="0.25">
      <c r="A27" s="18"/>
    </row>
    <row r="28" spans="1:1" x14ac:dyDescent="0.25">
      <c r="A28" s="18"/>
    </row>
    <row r="29" spans="1:1" x14ac:dyDescent="0.25">
      <c r="A29" s="18"/>
    </row>
    <row r="30" spans="1:1" x14ac:dyDescent="0.25">
      <c r="A30" s="18"/>
    </row>
    <row r="31" spans="1:1" x14ac:dyDescent="0.25">
      <c r="A31" s="18"/>
    </row>
    <row r="32" spans="1:1"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8"/>
    </row>
    <row r="221" spans="1:1" x14ac:dyDescent="0.25">
      <c r="A221" s="18"/>
    </row>
    <row r="222" spans="1:1" x14ac:dyDescent="0.25">
      <c r="A222" s="18"/>
    </row>
    <row r="223" spans="1:1" x14ac:dyDescent="0.25">
      <c r="A223" s="18"/>
    </row>
    <row r="224" spans="1:1" x14ac:dyDescent="0.25">
      <c r="A224" s="18"/>
    </row>
    <row r="225" spans="1:1" x14ac:dyDescent="0.25">
      <c r="A225" s="18"/>
    </row>
    <row r="226" spans="1:1" x14ac:dyDescent="0.25">
      <c r="A226" s="18"/>
    </row>
    <row r="227" spans="1:1" x14ac:dyDescent="0.25">
      <c r="A227" s="18"/>
    </row>
    <row r="228" spans="1:1" x14ac:dyDescent="0.25">
      <c r="A228" s="18"/>
    </row>
    <row r="229" spans="1:1" x14ac:dyDescent="0.25">
      <c r="A229" s="18"/>
    </row>
    <row r="230" spans="1:1" x14ac:dyDescent="0.25">
      <c r="A230" s="18"/>
    </row>
    <row r="231" spans="1:1" x14ac:dyDescent="0.25">
      <c r="A231" s="18"/>
    </row>
    <row r="232" spans="1:1" x14ac:dyDescent="0.25">
      <c r="A232" s="18"/>
    </row>
    <row r="233" spans="1:1" x14ac:dyDescent="0.25">
      <c r="A233" s="18"/>
    </row>
    <row r="234" spans="1:1" x14ac:dyDescent="0.25">
      <c r="A234" s="18"/>
    </row>
    <row r="235" spans="1:1" x14ac:dyDescent="0.25">
      <c r="A235" s="18"/>
    </row>
    <row r="236" spans="1:1" x14ac:dyDescent="0.25">
      <c r="A236" s="18"/>
    </row>
    <row r="237" spans="1:1" x14ac:dyDescent="0.25">
      <c r="A237" s="18"/>
    </row>
    <row r="238" spans="1:1" x14ac:dyDescent="0.25">
      <c r="A238" s="18"/>
    </row>
    <row r="239" spans="1:1" x14ac:dyDescent="0.25">
      <c r="A239" s="18"/>
    </row>
    <row r="240" spans="1:1" x14ac:dyDescent="0.25">
      <c r="A240" s="18"/>
    </row>
    <row r="241" spans="1:1" x14ac:dyDescent="0.25">
      <c r="A241" s="18"/>
    </row>
    <row r="242" spans="1:1" x14ac:dyDescent="0.25">
      <c r="A242" s="18"/>
    </row>
    <row r="243" spans="1:1" x14ac:dyDescent="0.25">
      <c r="A243" s="18"/>
    </row>
    <row r="244" spans="1:1" x14ac:dyDescent="0.25">
      <c r="A244" s="18"/>
    </row>
    <row r="245" spans="1:1" x14ac:dyDescent="0.25">
      <c r="A245" s="18"/>
    </row>
    <row r="246" spans="1:1" x14ac:dyDescent="0.25">
      <c r="A246" s="18"/>
    </row>
    <row r="247" spans="1:1" x14ac:dyDescent="0.25">
      <c r="A247" s="18"/>
    </row>
    <row r="248" spans="1:1" x14ac:dyDescent="0.25">
      <c r="A248" s="18"/>
    </row>
    <row r="249" spans="1:1" x14ac:dyDescent="0.25">
      <c r="A249" s="18"/>
    </row>
    <row r="250" spans="1:1" x14ac:dyDescent="0.25">
      <c r="A250" s="18"/>
    </row>
    <row r="251" spans="1:1" x14ac:dyDescent="0.25">
      <c r="A251" s="18"/>
    </row>
    <row r="252" spans="1:1" x14ac:dyDescent="0.25">
      <c r="A252" s="18"/>
    </row>
    <row r="253" spans="1:1" x14ac:dyDescent="0.25">
      <c r="A253" s="18"/>
    </row>
    <row r="254" spans="1:1" x14ac:dyDescent="0.25">
      <c r="A254" s="18"/>
    </row>
    <row r="255" spans="1:1" x14ac:dyDescent="0.25">
      <c r="A255" s="18"/>
    </row>
    <row r="256" spans="1:1" x14ac:dyDescent="0.25">
      <c r="A256" s="18"/>
    </row>
    <row r="257" spans="1:1" x14ac:dyDescent="0.25">
      <c r="A257" s="18"/>
    </row>
    <row r="258" spans="1:1" x14ac:dyDescent="0.25">
      <c r="A258" s="18"/>
    </row>
    <row r="259" spans="1:1" x14ac:dyDescent="0.25">
      <c r="A259" s="18"/>
    </row>
    <row r="260" spans="1:1" x14ac:dyDescent="0.25">
      <c r="A260" s="18"/>
    </row>
    <row r="261" spans="1:1" x14ac:dyDescent="0.25">
      <c r="A261" s="18"/>
    </row>
    <row r="262" spans="1:1" x14ac:dyDescent="0.25">
      <c r="A262" s="18"/>
    </row>
    <row r="263" spans="1:1" x14ac:dyDescent="0.25">
      <c r="A263" s="18"/>
    </row>
    <row r="264" spans="1:1" x14ac:dyDescent="0.25">
      <c r="A264" s="18"/>
    </row>
    <row r="265" spans="1:1" x14ac:dyDescent="0.25">
      <c r="A265" s="18"/>
    </row>
    <row r="266" spans="1:1" x14ac:dyDescent="0.25">
      <c r="A266" s="18"/>
    </row>
    <row r="267" spans="1:1" x14ac:dyDescent="0.25">
      <c r="A267" s="18"/>
    </row>
    <row r="268" spans="1:1" x14ac:dyDescent="0.25">
      <c r="A268" s="18"/>
    </row>
    <row r="269" spans="1:1" x14ac:dyDescent="0.25">
      <c r="A269" s="18"/>
    </row>
    <row r="270" spans="1:1" x14ac:dyDescent="0.25">
      <c r="A270" s="18"/>
    </row>
    <row r="271" spans="1:1" x14ac:dyDescent="0.25">
      <c r="A271" s="18"/>
    </row>
    <row r="272" spans="1:1" x14ac:dyDescent="0.25">
      <c r="A272" s="18"/>
    </row>
    <row r="273" spans="1:1" x14ac:dyDescent="0.25">
      <c r="A273" s="18"/>
    </row>
    <row r="274" spans="1:1" x14ac:dyDescent="0.25">
      <c r="A274" s="18"/>
    </row>
    <row r="275" spans="1:1" x14ac:dyDescent="0.25">
      <c r="A275" s="18"/>
    </row>
    <row r="276" spans="1:1" x14ac:dyDescent="0.25">
      <c r="A276" s="18"/>
    </row>
    <row r="277" spans="1:1" x14ac:dyDescent="0.25">
      <c r="A277" s="18"/>
    </row>
    <row r="278" spans="1:1" x14ac:dyDescent="0.25">
      <c r="A278" s="18"/>
    </row>
    <row r="279" spans="1:1" x14ac:dyDescent="0.25">
      <c r="A279" s="18"/>
    </row>
    <row r="280" spans="1:1" x14ac:dyDescent="0.25">
      <c r="A280" s="18"/>
    </row>
    <row r="281" spans="1:1" x14ac:dyDescent="0.25">
      <c r="A281" s="18"/>
    </row>
    <row r="282" spans="1:1" x14ac:dyDescent="0.25">
      <c r="A282" s="18"/>
    </row>
    <row r="283" spans="1:1" x14ac:dyDescent="0.25">
      <c r="A283" s="18"/>
    </row>
    <row r="284" spans="1:1" x14ac:dyDescent="0.25">
      <c r="A284" s="18"/>
    </row>
    <row r="285" spans="1:1" x14ac:dyDescent="0.25">
      <c r="A285" s="18"/>
    </row>
    <row r="286" spans="1:1" x14ac:dyDescent="0.25">
      <c r="A286" s="18"/>
    </row>
    <row r="287" spans="1:1" x14ac:dyDescent="0.25">
      <c r="A287" s="18"/>
    </row>
    <row r="288" spans="1:1" x14ac:dyDescent="0.25">
      <c r="A288" s="18"/>
    </row>
    <row r="289" spans="1:1" x14ac:dyDescent="0.25">
      <c r="A289" s="18"/>
    </row>
    <row r="290" spans="1:1" x14ac:dyDescent="0.25">
      <c r="A290" s="18"/>
    </row>
    <row r="291" spans="1:1" x14ac:dyDescent="0.25">
      <c r="A291" s="18"/>
    </row>
    <row r="292" spans="1:1" x14ac:dyDescent="0.25">
      <c r="A292" s="18"/>
    </row>
    <row r="293" spans="1:1" x14ac:dyDescent="0.25">
      <c r="A293" s="18"/>
    </row>
    <row r="294" spans="1:1" x14ac:dyDescent="0.25">
      <c r="A294" s="18"/>
    </row>
    <row r="295" spans="1:1" x14ac:dyDescent="0.25">
      <c r="A295" s="18"/>
    </row>
    <row r="296" spans="1:1" x14ac:dyDescent="0.25">
      <c r="A296" s="18"/>
    </row>
    <row r="297" spans="1:1" x14ac:dyDescent="0.25">
      <c r="A297" s="18"/>
    </row>
    <row r="298" spans="1:1" x14ac:dyDescent="0.25">
      <c r="A298" s="18"/>
    </row>
    <row r="299" spans="1:1" x14ac:dyDescent="0.25">
      <c r="A299" s="18"/>
    </row>
    <row r="300" spans="1:1" x14ac:dyDescent="0.25">
      <c r="A300" s="18"/>
    </row>
    <row r="301" spans="1:1" x14ac:dyDescent="0.25">
      <c r="A301" s="18"/>
    </row>
    <row r="302" spans="1:1" x14ac:dyDescent="0.25">
      <c r="A302" s="18"/>
    </row>
    <row r="303" spans="1:1" x14ac:dyDescent="0.25">
      <c r="A303" s="18"/>
    </row>
    <row r="304" spans="1:1" x14ac:dyDescent="0.25">
      <c r="A304" s="18"/>
    </row>
    <row r="305" spans="1:1" x14ac:dyDescent="0.25">
      <c r="A305" s="18"/>
    </row>
    <row r="306" spans="1:1" x14ac:dyDescent="0.25">
      <c r="A306" s="18"/>
    </row>
    <row r="307" spans="1:1" x14ac:dyDescent="0.25">
      <c r="A307" s="18"/>
    </row>
    <row r="308" spans="1:1" x14ac:dyDescent="0.25">
      <c r="A308" s="18"/>
    </row>
    <row r="309" spans="1:1" x14ac:dyDescent="0.25">
      <c r="A309" s="18"/>
    </row>
    <row r="310" spans="1:1" x14ac:dyDescent="0.25">
      <c r="A310" s="18"/>
    </row>
    <row r="311" spans="1:1" x14ac:dyDescent="0.25">
      <c r="A311" s="18"/>
    </row>
    <row r="312" spans="1:1" x14ac:dyDescent="0.25">
      <c r="A312" s="18"/>
    </row>
    <row r="313" spans="1:1" x14ac:dyDescent="0.25">
      <c r="A313" s="18"/>
    </row>
    <row r="314" spans="1:1" x14ac:dyDescent="0.25">
      <c r="A314" s="18"/>
    </row>
    <row r="315" spans="1:1" x14ac:dyDescent="0.25">
      <c r="A315" s="18"/>
    </row>
    <row r="316" spans="1:1" x14ac:dyDescent="0.25">
      <c r="A316" s="18"/>
    </row>
    <row r="317" spans="1:1" x14ac:dyDescent="0.25">
      <c r="A317" s="18"/>
    </row>
    <row r="318" spans="1:1" x14ac:dyDescent="0.25">
      <c r="A318" s="18"/>
    </row>
    <row r="319" spans="1:1" x14ac:dyDescent="0.25">
      <c r="A319" s="18"/>
    </row>
    <row r="320" spans="1:1" x14ac:dyDescent="0.25">
      <c r="A320" s="18"/>
    </row>
    <row r="321" spans="1:1" x14ac:dyDescent="0.25">
      <c r="A321" s="18"/>
    </row>
    <row r="322" spans="1:1" x14ac:dyDescent="0.25">
      <c r="A322" s="18"/>
    </row>
    <row r="323" spans="1:1" x14ac:dyDescent="0.25">
      <c r="A323" s="18"/>
    </row>
    <row r="324" spans="1:1" x14ac:dyDescent="0.25">
      <c r="A324" s="18"/>
    </row>
    <row r="325" spans="1:1" x14ac:dyDescent="0.25">
      <c r="A325" s="18"/>
    </row>
    <row r="326" spans="1:1" x14ac:dyDescent="0.25">
      <c r="A326" s="18"/>
    </row>
    <row r="327" spans="1:1" x14ac:dyDescent="0.25">
      <c r="A327" s="18"/>
    </row>
    <row r="328" spans="1:1" x14ac:dyDescent="0.25">
      <c r="A328" s="18"/>
    </row>
    <row r="329" spans="1:1" x14ac:dyDescent="0.25">
      <c r="A329" s="18"/>
    </row>
    <row r="330" spans="1:1" x14ac:dyDescent="0.25">
      <c r="A330" s="18"/>
    </row>
    <row r="331" spans="1:1" x14ac:dyDescent="0.25">
      <c r="A331" s="18"/>
    </row>
    <row r="332" spans="1:1" x14ac:dyDescent="0.25">
      <c r="A332" s="18"/>
    </row>
    <row r="333" spans="1:1" x14ac:dyDescent="0.25">
      <c r="A333" s="18"/>
    </row>
    <row r="334" spans="1:1" x14ac:dyDescent="0.25">
      <c r="A334" s="18"/>
    </row>
    <row r="335" spans="1:1" x14ac:dyDescent="0.25">
      <c r="A335" s="18"/>
    </row>
    <row r="336" spans="1:1" x14ac:dyDescent="0.25">
      <c r="A336" s="18"/>
    </row>
    <row r="337" spans="1:1" x14ac:dyDescent="0.25">
      <c r="A337" s="18"/>
    </row>
    <row r="338" spans="1:1" x14ac:dyDescent="0.25">
      <c r="A338" s="18"/>
    </row>
    <row r="339" spans="1:1" x14ac:dyDescent="0.25">
      <c r="A339" s="18"/>
    </row>
    <row r="340" spans="1:1" x14ac:dyDescent="0.25">
      <c r="A340" s="18"/>
    </row>
    <row r="341" spans="1:1" x14ac:dyDescent="0.25">
      <c r="A341" s="18"/>
    </row>
    <row r="342" spans="1:1" x14ac:dyDescent="0.25">
      <c r="A342" s="18"/>
    </row>
    <row r="343" spans="1:1" x14ac:dyDescent="0.25">
      <c r="A343" s="18"/>
    </row>
    <row r="344" spans="1:1" x14ac:dyDescent="0.25">
      <c r="A344" s="18"/>
    </row>
    <row r="345" spans="1:1" x14ac:dyDescent="0.25">
      <c r="A345" s="18"/>
    </row>
    <row r="346" spans="1:1" x14ac:dyDescent="0.25">
      <c r="A346" s="18"/>
    </row>
    <row r="347" spans="1:1" x14ac:dyDescent="0.25">
      <c r="A347" s="18"/>
    </row>
    <row r="348" spans="1:1" x14ac:dyDescent="0.25">
      <c r="A348" s="18"/>
    </row>
    <row r="349" spans="1:1" x14ac:dyDescent="0.25">
      <c r="A349" s="18"/>
    </row>
    <row r="350" spans="1:1" x14ac:dyDescent="0.25">
      <c r="A350" s="18"/>
    </row>
    <row r="351" spans="1:1" x14ac:dyDescent="0.25">
      <c r="A351" s="18"/>
    </row>
    <row r="352" spans="1:1" x14ac:dyDescent="0.25">
      <c r="A352" s="18"/>
    </row>
    <row r="353" spans="1:1" x14ac:dyDescent="0.25">
      <c r="A353" s="18"/>
    </row>
    <row r="354" spans="1:1" x14ac:dyDescent="0.25">
      <c r="A354" s="18"/>
    </row>
    <row r="355" spans="1:1" x14ac:dyDescent="0.25">
      <c r="A355" s="18"/>
    </row>
    <row r="356" spans="1:1" x14ac:dyDescent="0.25">
      <c r="A356" s="18"/>
    </row>
    <row r="357" spans="1:1" x14ac:dyDescent="0.25">
      <c r="A357" s="18"/>
    </row>
    <row r="358" spans="1:1" x14ac:dyDescent="0.25">
      <c r="A358" s="18"/>
    </row>
    <row r="359" spans="1:1" x14ac:dyDescent="0.25">
      <c r="A359" s="18"/>
    </row>
    <row r="360" spans="1:1" x14ac:dyDescent="0.25">
      <c r="A360" s="18"/>
    </row>
    <row r="361" spans="1:1" x14ac:dyDescent="0.25">
      <c r="A361" s="18"/>
    </row>
    <row r="362" spans="1:1" x14ac:dyDescent="0.25">
      <c r="A362" s="18"/>
    </row>
    <row r="363" spans="1:1" x14ac:dyDescent="0.25">
      <c r="A363" s="18"/>
    </row>
    <row r="364" spans="1:1" x14ac:dyDescent="0.25">
      <c r="A364" s="18"/>
    </row>
    <row r="365" spans="1:1" x14ac:dyDescent="0.25">
      <c r="A365" s="18"/>
    </row>
    <row r="366" spans="1:1" x14ac:dyDescent="0.25">
      <c r="A366" s="18"/>
    </row>
    <row r="367" spans="1:1" x14ac:dyDescent="0.25">
      <c r="A367" s="18"/>
    </row>
    <row r="368" spans="1:1" x14ac:dyDescent="0.25">
      <c r="A368" s="18"/>
    </row>
    <row r="369" spans="1:1" x14ac:dyDescent="0.25">
      <c r="A369" s="18"/>
    </row>
    <row r="370" spans="1:1" x14ac:dyDescent="0.25">
      <c r="A370" s="18"/>
    </row>
    <row r="371" spans="1:1" x14ac:dyDescent="0.25">
      <c r="A371" s="18"/>
    </row>
    <row r="372" spans="1:1" x14ac:dyDescent="0.25">
      <c r="A372" s="18"/>
    </row>
    <row r="373" spans="1:1" x14ac:dyDescent="0.25">
      <c r="A373" s="18"/>
    </row>
    <row r="374" spans="1:1" x14ac:dyDescent="0.25">
      <c r="A374" s="18"/>
    </row>
    <row r="375" spans="1:1" x14ac:dyDescent="0.25">
      <c r="A375" s="18"/>
    </row>
    <row r="376" spans="1:1" x14ac:dyDescent="0.25">
      <c r="A376" s="18"/>
    </row>
    <row r="377" spans="1:1" x14ac:dyDescent="0.25">
      <c r="A377" s="18"/>
    </row>
    <row r="378" spans="1:1" x14ac:dyDescent="0.25">
      <c r="A378" s="18"/>
    </row>
    <row r="379" spans="1:1" x14ac:dyDescent="0.25">
      <c r="A379" s="18"/>
    </row>
    <row r="380" spans="1:1" x14ac:dyDescent="0.25">
      <c r="A380" s="18"/>
    </row>
    <row r="381" spans="1:1" x14ac:dyDescent="0.25">
      <c r="A381" s="18"/>
    </row>
    <row r="382" spans="1:1" x14ac:dyDescent="0.25">
      <c r="A382" s="18"/>
    </row>
    <row r="383" spans="1:1" x14ac:dyDescent="0.25">
      <c r="A383" s="18"/>
    </row>
    <row r="384" spans="1:1" x14ac:dyDescent="0.25">
      <c r="A384" s="18"/>
    </row>
    <row r="385" spans="1:1" x14ac:dyDescent="0.25">
      <c r="A385" s="18"/>
    </row>
    <row r="386" spans="1:1" x14ac:dyDescent="0.25">
      <c r="A386" s="18"/>
    </row>
    <row r="387" spans="1:1" x14ac:dyDescent="0.25">
      <c r="A387" s="18"/>
    </row>
    <row r="388" spans="1:1" x14ac:dyDescent="0.25">
      <c r="A388" s="18"/>
    </row>
    <row r="389" spans="1:1" x14ac:dyDescent="0.25">
      <c r="A389" s="18"/>
    </row>
    <row r="390" spans="1:1" x14ac:dyDescent="0.25">
      <c r="A390" s="18"/>
    </row>
    <row r="391" spans="1:1" x14ac:dyDescent="0.25">
      <c r="A391" s="18"/>
    </row>
    <row r="392" spans="1:1" x14ac:dyDescent="0.25">
      <c r="A392" s="18"/>
    </row>
    <row r="393" spans="1:1" x14ac:dyDescent="0.25">
      <c r="A393" s="18"/>
    </row>
    <row r="394" spans="1:1" x14ac:dyDescent="0.25">
      <c r="A394" s="18"/>
    </row>
    <row r="395" spans="1:1" x14ac:dyDescent="0.25">
      <c r="A395" s="18"/>
    </row>
    <row r="396" spans="1:1" x14ac:dyDescent="0.25">
      <c r="A396" s="18"/>
    </row>
    <row r="397" spans="1:1" x14ac:dyDescent="0.25">
      <c r="A397" s="18"/>
    </row>
    <row r="398" spans="1:1" x14ac:dyDescent="0.25">
      <c r="A398" s="18"/>
    </row>
    <row r="399" spans="1:1" x14ac:dyDescent="0.25">
      <c r="A399" s="18"/>
    </row>
    <row r="400" spans="1:1" x14ac:dyDescent="0.25">
      <c r="A400" s="18"/>
    </row>
    <row r="401" spans="1:1" x14ac:dyDescent="0.25">
      <c r="A401" s="18"/>
    </row>
    <row r="402" spans="1:1" x14ac:dyDescent="0.25">
      <c r="A402" s="18"/>
    </row>
    <row r="403" spans="1:1" x14ac:dyDescent="0.25">
      <c r="A403" s="18"/>
    </row>
    <row r="404" spans="1:1" x14ac:dyDescent="0.25">
      <c r="A404" s="18"/>
    </row>
    <row r="405" spans="1:1" x14ac:dyDescent="0.25">
      <c r="A405" s="18"/>
    </row>
    <row r="406" spans="1:1" x14ac:dyDescent="0.25">
      <c r="A406" s="18"/>
    </row>
    <row r="407" spans="1:1" x14ac:dyDescent="0.25">
      <c r="A407" s="18"/>
    </row>
    <row r="408" spans="1:1" x14ac:dyDescent="0.25">
      <c r="A408" s="18"/>
    </row>
    <row r="409" spans="1:1" x14ac:dyDescent="0.25">
      <c r="A409" s="18"/>
    </row>
    <row r="410" spans="1:1" x14ac:dyDescent="0.25">
      <c r="A410" s="18"/>
    </row>
    <row r="411" spans="1:1" x14ac:dyDescent="0.25">
      <c r="A411" s="18"/>
    </row>
    <row r="412" spans="1:1" x14ac:dyDescent="0.25">
      <c r="A412" s="18"/>
    </row>
    <row r="413" spans="1:1" x14ac:dyDescent="0.25">
      <c r="A413" s="18"/>
    </row>
    <row r="414" spans="1:1" x14ac:dyDescent="0.25">
      <c r="A414" s="18"/>
    </row>
    <row r="415" spans="1:1" x14ac:dyDescent="0.25">
      <c r="A415" s="18"/>
    </row>
    <row r="416" spans="1:1" x14ac:dyDescent="0.25">
      <c r="A416" s="18"/>
    </row>
    <row r="417" spans="1:1" x14ac:dyDescent="0.25">
      <c r="A417" s="18"/>
    </row>
    <row r="418" spans="1:1" x14ac:dyDescent="0.25">
      <c r="A418" s="18"/>
    </row>
    <row r="419" spans="1:1" x14ac:dyDescent="0.25">
      <c r="A419" s="18"/>
    </row>
    <row r="420" spans="1:1" x14ac:dyDescent="0.25">
      <c r="A420" s="18"/>
    </row>
    <row r="421" spans="1:1" x14ac:dyDescent="0.25">
      <c r="A421" s="18"/>
    </row>
    <row r="422" spans="1:1" x14ac:dyDescent="0.25">
      <c r="A422" s="18"/>
    </row>
    <row r="423" spans="1:1" x14ac:dyDescent="0.25">
      <c r="A423" s="18"/>
    </row>
    <row r="424" spans="1:1" x14ac:dyDescent="0.25">
      <c r="A424" s="18"/>
    </row>
    <row r="425" spans="1:1" x14ac:dyDescent="0.25">
      <c r="A425" s="18"/>
    </row>
    <row r="426" spans="1:1" x14ac:dyDescent="0.25">
      <c r="A426" s="18"/>
    </row>
    <row r="427" spans="1:1" x14ac:dyDescent="0.25">
      <c r="A427" s="18"/>
    </row>
    <row r="428" spans="1:1" x14ac:dyDescent="0.25">
      <c r="A428" s="18"/>
    </row>
    <row r="429" spans="1:1" x14ac:dyDescent="0.25">
      <c r="A429" s="18"/>
    </row>
    <row r="430" spans="1:1" x14ac:dyDescent="0.25">
      <c r="A430" s="18"/>
    </row>
    <row r="431" spans="1:1" x14ac:dyDescent="0.25">
      <c r="A431" s="18"/>
    </row>
    <row r="432" spans="1:1" x14ac:dyDescent="0.25">
      <c r="A432" s="18"/>
    </row>
    <row r="433" spans="1:1" x14ac:dyDescent="0.25">
      <c r="A433" s="18"/>
    </row>
    <row r="434" spans="1:1" x14ac:dyDescent="0.25">
      <c r="A434" s="18"/>
    </row>
    <row r="435" spans="1:1" x14ac:dyDescent="0.25">
      <c r="A435" s="18"/>
    </row>
    <row r="436" spans="1:1" x14ac:dyDescent="0.25">
      <c r="A436" s="18"/>
    </row>
    <row r="437" spans="1:1" x14ac:dyDescent="0.25">
      <c r="A437" s="18"/>
    </row>
    <row r="438" spans="1:1" x14ac:dyDescent="0.25">
      <c r="A438" s="18"/>
    </row>
    <row r="439" spans="1:1" x14ac:dyDescent="0.25">
      <c r="A439" s="18"/>
    </row>
    <row r="440" spans="1:1" x14ac:dyDescent="0.25">
      <c r="A440" s="18"/>
    </row>
    <row r="441" spans="1:1" x14ac:dyDescent="0.25">
      <c r="A441" s="18"/>
    </row>
    <row r="442" spans="1:1" x14ac:dyDescent="0.25">
      <c r="A442" s="18"/>
    </row>
    <row r="443" spans="1:1" x14ac:dyDescent="0.25">
      <c r="A443" s="18"/>
    </row>
    <row r="444" spans="1:1" x14ac:dyDescent="0.25">
      <c r="A444" s="18"/>
    </row>
    <row r="445" spans="1:1" x14ac:dyDescent="0.25">
      <c r="A445" s="18"/>
    </row>
    <row r="446" spans="1:1" x14ac:dyDescent="0.25">
      <c r="A446" s="18"/>
    </row>
    <row r="447" spans="1:1" x14ac:dyDescent="0.25">
      <c r="A447" s="18"/>
    </row>
    <row r="448" spans="1:1" x14ac:dyDescent="0.25">
      <c r="A448" s="18"/>
    </row>
    <row r="449" spans="1:1" x14ac:dyDescent="0.25">
      <c r="A449" s="18"/>
    </row>
    <row r="450" spans="1:1" x14ac:dyDescent="0.25">
      <c r="A450" s="18"/>
    </row>
    <row r="451" spans="1:1" x14ac:dyDescent="0.25">
      <c r="A451" s="18"/>
    </row>
    <row r="452" spans="1:1" x14ac:dyDescent="0.25">
      <c r="A452" s="18"/>
    </row>
    <row r="453" spans="1:1" x14ac:dyDescent="0.25">
      <c r="A453" s="18"/>
    </row>
    <row r="454" spans="1:1" x14ac:dyDescent="0.25">
      <c r="A454" s="18"/>
    </row>
    <row r="455" spans="1:1" x14ac:dyDescent="0.25">
      <c r="A455" s="18"/>
    </row>
    <row r="456" spans="1:1" x14ac:dyDescent="0.25">
      <c r="A456" s="18"/>
    </row>
    <row r="457" spans="1:1" x14ac:dyDescent="0.25">
      <c r="A457" s="18"/>
    </row>
    <row r="458" spans="1:1" x14ac:dyDescent="0.25">
      <c r="A458" s="18"/>
    </row>
    <row r="459" spans="1:1" x14ac:dyDescent="0.25">
      <c r="A459" s="18"/>
    </row>
    <row r="460" spans="1:1" x14ac:dyDescent="0.25">
      <c r="A460" s="18"/>
    </row>
    <row r="461" spans="1:1" x14ac:dyDescent="0.25">
      <c r="A461" s="18"/>
    </row>
    <row r="462" spans="1:1" x14ac:dyDescent="0.25">
      <c r="A462" s="18"/>
    </row>
    <row r="463" spans="1:1" x14ac:dyDescent="0.25">
      <c r="A463" s="18"/>
    </row>
    <row r="464" spans="1:1" x14ac:dyDescent="0.25">
      <c r="A464" s="18"/>
    </row>
    <row r="465" spans="1:1" x14ac:dyDescent="0.25">
      <c r="A465" s="18"/>
    </row>
    <row r="466" spans="1:1" x14ac:dyDescent="0.25">
      <c r="A466" s="18"/>
    </row>
    <row r="467" spans="1:1" x14ac:dyDescent="0.25">
      <c r="A467" s="18"/>
    </row>
    <row r="468" spans="1:1" x14ac:dyDescent="0.25">
      <c r="A468" s="18"/>
    </row>
    <row r="469" spans="1:1" x14ac:dyDescent="0.25">
      <c r="A469" s="18"/>
    </row>
    <row r="470" spans="1:1" x14ac:dyDescent="0.25">
      <c r="A470" s="18"/>
    </row>
    <row r="471" spans="1:1" x14ac:dyDescent="0.25">
      <c r="A471" s="18"/>
    </row>
    <row r="472" spans="1:1" x14ac:dyDescent="0.25">
      <c r="A472" s="18"/>
    </row>
    <row r="473" spans="1:1" x14ac:dyDescent="0.25">
      <c r="A473" s="18"/>
    </row>
    <row r="474" spans="1:1" x14ac:dyDescent="0.25">
      <c r="A474" s="18"/>
    </row>
    <row r="475" spans="1:1" x14ac:dyDescent="0.25">
      <c r="A475" s="18"/>
    </row>
    <row r="476" spans="1:1" x14ac:dyDescent="0.25">
      <c r="A476" s="18"/>
    </row>
    <row r="477" spans="1:1" x14ac:dyDescent="0.25">
      <c r="A477" s="18"/>
    </row>
    <row r="478" spans="1:1" x14ac:dyDescent="0.25">
      <c r="A478" s="18"/>
    </row>
    <row r="479" spans="1:1" x14ac:dyDescent="0.25">
      <c r="A479" s="18"/>
    </row>
    <row r="480" spans="1:1" x14ac:dyDescent="0.25">
      <c r="A480" s="18"/>
    </row>
    <row r="481" spans="1:1" x14ac:dyDescent="0.25">
      <c r="A481" s="18"/>
    </row>
    <row r="482" spans="1:1" x14ac:dyDescent="0.25">
      <c r="A482" s="18"/>
    </row>
    <row r="483" spans="1:1" x14ac:dyDescent="0.25">
      <c r="A483" s="18"/>
    </row>
    <row r="484" spans="1:1" x14ac:dyDescent="0.25">
      <c r="A484" s="18"/>
    </row>
    <row r="485" spans="1:1" x14ac:dyDescent="0.25">
      <c r="A485" s="18"/>
    </row>
    <row r="486" spans="1:1" x14ac:dyDescent="0.25">
      <c r="A486" s="18"/>
    </row>
    <row r="487" spans="1:1" x14ac:dyDescent="0.25">
      <c r="A487" s="18"/>
    </row>
    <row r="488" spans="1:1" x14ac:dyDescent="0.25">
      <c r="A488" s="18"/>
    </row>
    <row r="489" spans="1:1" x14ac:dyDescent="0.25">
      <c r="A489" s="18"/>
    </row>
    <row r="490" spans="1:1" x14ac:dyDescent="0.25">
      <c r="A490" s="18"/>
    </row>
    <row r="491" spans="1:1" x14ac:dyDescent="0.25">
      <c r="A491" s="18"/>
    </row>
    <row r="492" spans="1:1" x14ac:dyDescent="0.25">
      <c r="A492" s="18"/>
    </row>
    <row r="493" spans="1:1" x14ac:dyDescent="0.25">
      <c r="A493" s="18"/>
    </row>
    <row r="494" spans="1:1" x14ac:dyDescent="0.25">
      <c r="A494" s="18"/>
    </row>
    <row r="495" spans="1:1" x14ac:dyDescent="0.25">
      <c r="A495" s="18"/>
    </row>
    <row r="496" spans="1:1" x14ac:dyDescent="0.25">
      <c r="A496" s="18"/>
    </row>
    <row r="497" spans="1:1" x14ac:dyDescent="0.25">
      <c r="A497" s="18"/>
    </row>
    <row r="498" spans="1:1" x14ac:dyDescent="0.25">
      <c r="A498" s="18"/>
    </row>
    <row r="499" spans="1:1" x14ac:dyDescent="0.25">
      <c r="A499" s="18"/>
    </row>
    <row r="500" spans="1:1" x14ac:dyDescent="0.25">
      <c r="A500" s="18"/>
    </row>
    <row r="501" spans="1:1" x14ac:dyDescent="0.25">
      <c r="A501" s="18"/>
    </row>
    <row r="502" spans="1:1" x14ac:dyDescent="0.25">
      <c r="A502" s="18"/>
    </row>
    <row r="503" spans="1:1" x14ac:dyDescent="0.25">
      <c r="A503" s="18"/>
    </row>
    <row r="504" spans="1:1" x14ac:dyDescent="0.25">
      <c r="A504" s="18"/>
    </row>
    <row r="505" spans="1:1" x14ac:dyDescent="0.25">
      <c r="A505" s="18"/>
    </row>
    <row r="506" spans="1:1" x14ac:dyDescent="0.25">
      <c r="A506" s="18"/>
    </row>
    <row r="507" spans="1:1" x14ac:dyDescent="0.25">
      <c r="A507" s="18"/>
    </row>
    <row r="508" spans="1:1" x14ac:dyDescent="0.25">
      <c r="A508" s="18"/>
    </row>
    <row r="509" spans="1:1" x14ac:dyDescent="0.25">
      <c r="A509" s="18"/>
    </row>
    <row r="510" spans="1:1" x14ac:dyDescent="0.25">
      <c r="A510" s="18"/>
    </row>
    <row r="511" spans="1:1" x14ac:dyDescent="0.25">
      <c r="A511" s="18"/>
    </row>
    <row r="512" spans="1:1" x14ac:dyDescent="0.25">
      <c r="A512" s="18"/>
    </row>
    <row r="513" spans="1:1" x14ac:dyDescent="0.25">
      <c r="A513" s="18"/>
    </row>
    <row r="514" spans="1:1" x14ac:dyDescent="0.25">
      <c r="A514" s="18"/>
    </row>
    <row r="515" spans="1:1" x14ac:dyDescent="0.25">
      <c r="A515" s="18"/>
    </row>
    <row r="516" spans="1:1" x14ac:dyDescent="0.25">
      <c r="A516" s="18"/>
    </row>
    <row r="517" spans="1:1" x14ac:dyDescent="0.25">
      <c r="A517" s="18"/>
    </row>
    <row r="518" spans="1:1" x14ac:dyDescent="0.25">
      <c r="A518" s="18"/>
    </row>
    <row r="519" spans="1:1" x14ac:dyDescent="0.25">
      <c r="A519" s="18"/>
    </row>
    <row r="520" spans="1:1" x14ac:dyDescent="0.25">
      <c r="A520" s="18"/>
    </row>
    <row r="521" spans="1:1" x14ac:dyDescent="0.25">
      <c r="A521" s="18"/>
    </row>
    <row r="522" spans="1:1" x14ac:dyDescent="0.25">
      <c r="A522" s="18"/>
    </row>
    <row r="523" spans="1:1" x14ac:dyDescent="0.25">
      <c r="A523" s="18"/>
    </row>
    <row r="524" spans="1:1" x14ac:dyDescent="0.25">
      <c r="A524" s="18"/>
    </row>
    <row r="525" spans="1:1" x14ac:dyDescent="0.25">
      <c r="A525" s="18"/>
    </row>
    <row r="526" spans="1:1" x14ac:dyDescent="0.25">
      <c r="A526" s="18"/>
    </row>
    <row r="527" spans="1:1" x14ac:dyDescent="0.25">
      <c r="A527" s="18"/>
    </row>
    <row r="528" spans="1:1" x14ac:dyDescent="0.25">
      <c r="A528" s="18"/>
    </row>
    <row r="529" spans="1:1" x14ac:dyDescent="0.25">
      <c r="A529" s="18"/>
    </row>
    <row r="530" spans="1:1" x14ac:dyDescent="0.25">
      <c r="A530" s="18"/>
    </row>
    <row r="531" spans="1:1" x14ac:dyDescent="0.25">
      <c r="A531" s="18"/>
    </row>
    <row r="532" spans="1:1" x14ac:dyDescent="0.25">
      <c r="A532" s="18"/>
    </row>
    <row r="533" spans="1:1" x14ac:dyDescent="0.25">
      <c r="A533" s="18"/>
    </row>
    <row r="534" spans="1:1" x14ac:dyDescent="0.25">
      <c r="A534" s="18"/>
    </row>
    <row r="535" spans="1:1" x14ac:dyDescent="0.25">
      <c r="A535" s="18"/>
    </row>
    <row r="536" spans="1:1" x14ac:dyDescent="0.25">
      <c r="A536" s="18"/>
    </row>
    <row r="537" spans="1:1" x14ac:dyDescent="0.25">
      <c r="A537" s="18"/>
    </row>
    <row r="538" spans="1:1" x14ac:dyDescent="0.25">
      <c r="A538" s="18"/>
    </row>
    <row r="539" spans="1:1" x14ac:dyDescent="0.25">
      <c r="A539" s="18"/>
    </row>
    <row r="540" spans="1:1" x14ac:dyDescent="0.25">
      <c r="A540" s="18"/>
    </row>
    <row r="541" spans="1:1" x14ac:dyDescent="0.25">
      <c r="A541" s="18"/>
    </row>
    <row r="542" spans="1:1" x14ac:dyDescent="0.25">
      <c r="A542" s="18"/>
    </row>
    <row r="543" spans="1:1" x14ac:dyDescent="0.25">
      <c r="A543" s="18"/>
    </row>
    <row r="544" spans="1:1" x14ac:dyDescent="0.25">
      <c r="A544" s="18"/>
    </row>
    <row r="545" spans="1:1" x14ac:dyDescent="0.25">
      <c r="A545" s="18"/>
    </row>
    <row r="546" spans="1:1" x14ac:dyDescent="0.25">
      <c r="A546" s="18"/>
    </row>
    <row r="547" spans="1:1" x14ac:dyDescent="0.25">
      <c r="A547" s="18"/>
    </row>
    <row r="548" spans="1:1" x14ac:dyDescent="0.25">
      <c r="A548" s="18"/>
    </row>
    <row r="549" spans="1:1" x14ac:dyDescent="0.25">
      <c r="A549" s="18"/>
    </row>
    <row r="550" spans="1:1" x14ac:dyDescent="0.25">
      <c r="A550" s="18"/>
    </row>
    <row r="551" spans="1:1" x14ac:dyDescent="0.25">
      <c r="A551" s="18"/>
    </row>
    <row r="552" spans="1:1" x14ac:dyDescent="0.25">
      <c r="A552" s="18"/>
    </row>
    <row r="553" spans="1:1" x14ac:dyDescent="0.25">
      <c r="A553" s="18"/>
    </row>
    <row r="554" spans="1:1" x14ac:dyDescent="0.25">
      <c r="A554" s="18"/>
    </row>
    <row r="555" spans="1:1" x14ac:dyDescent="0.25">
      <c r="A555" s="18"/>
    </row>
    <row r="556" spans="1:1" x14ac:dyDescent="0.25">
      <c r="A556" s="18"/>
    </row>
    <row r="557" spans="1:1" x14ac:dyDescent="0.25">
      <c r="A557" s="18"/>
    </row>
    <row r="558" spans="1:1" x14ac:dyDescent="0.25">
      <c r="A558" s="18"/>
    </row>
    <row r="559" spans="1:1" x14ac:dyDescent="0.25">
      <c r="A559" s="18"/>
    </row>
    <row r="560" spans="1:1" x14ac:dyDescent="0.25">
      <c r="A560" s="18"/>
    </row>
    <row r="561" spans="1:1" x14ac:dyDescent="0.25">
      <c r="A561" s="18"/>
    </row>
    <row r="562" spans="1:1" x14ac:dyDescent="0.25">
      <c r="A562" s="18"/>
    </row>
    <row r="563" spans="1:1" x14ac:dyDescent="0.25">
      <c r="A563" s="18"/>
    </row>
    <row r="564" spans="1:1" x14ac:dyDescent="0.25">
      <c r="A564" s="18"/>
    </row>
    <row r="565" spans="1:1" x14ac:dyDescent="0.25">
      <c r="A565" s="18"/>
    </row>
    <row r="566" spans="1:1" x14ac:dyDescent="0.25">
      <c r="A566" s="18"/>
    </row>
    <row r="567" spans="1:1" x14ac:dyDescent="0.25">
      <c r="A567" s="18"/>
    </row>
    <row r="568" spans="1:1" x14ac:dyDescent="0.25">
      <c r="A568" s="18"/>
    </row>
    <row r="569" spans="1:1" x14ac:dyDescent="0.25">
      <c r="A569" s="18"/>
    </row>
    <row r="570" spans="1:1" x14ac:dyDescent="0.25">
      <c r="A570" s="18"/>
    </row>
    <row r="571" spans="1:1" x14ac:dyDescent="0.25">
      <c r="A571" s="18"/>
    </row>
    <row r="572" spans="1:1" x14ac:dyDescent="0.25">
      <c r="A572" s="18"/>
    </row>
    <row r="573" spans="1:1" x14ac:dyDescent="0.25">
      <c r="A573" s="18"/>
    </row>
    <row r="574" spans="1:1" x14ac:dyDescent="0.25">
      <c r="A574" s="18"/>
    </row>
    <row r="575" spans="1:1" x14ac:dyDescent="0.25">
      <c r="A575" s="18"/>
    </row>
    <row r="576" spans="1:1" x14ac:dyDescent="0.25">
      <c r="A576" s="18"/>
    </row>
    <row r="577" spans="1:1" x14ac:dyDescent="0.25">
      <c r="A577" s="18"/>
    </row>
    <row r="578" spans="1:1" x14ac:dyDescent="0.25">
      <c r="A578" s="18"/>
    </row>
    <row r="579" spans="1:1" x14ac:dyDescent="0.25">
      <c r="A579" s="18"/>
    </row>
    <row r="580" spans="1:1" x14ac:dyDescent="0.25">
      <c r="A580" s="18"/>
    </row>
    <row r="581" spans="1:1" x14ac:dyDescent="0.25">
      <c r="A581" s="18"/>
    </row>
    <row r="582" spans="1:1" x14ac:dyDescent="0.25">
      <c r="A582" s="18"/>
    </row>
    <row r="583" spans="1:1" x14ac:dyDescent="0.25">
      <c r="A583" s="18"/>
    </row>
    <row r="584" spans="1:1" x14ac:dyDescent="0.25">
      <c r="A584" s="18"/>
    </row>
    <row r="585" spans="1:1" x14ac:dyDescent="0.25">
      <c r="A585" s="18"/>
    </row>
    <row r="586" spans="1:1" x14ac:dyDescent="0.25">
      <c r="A586" s="18"/>
    </row>
    <row r="587" spans="1:1" x14ac:dyDescent="0.25">
      <c r="A587" s="18"/>
    </row>
    <row r="588" spans="1:1" x14ac:dyDescent="0.25">
      <c r="A588" s="18"/>
    </row>
    <row r="589" spans="1:1" x14ac:dyDescent="0.25">
      <c r="A589" s="18"/>
    </row>
    <row r="590" spans="1:1" x14ac:dyDescent="0.25">
      <c r="A590" s="18"/>
    </row>
    <row r="591" spans="1:1" x14ac:dyDescent="0.25">
      <c r="A591" s="18"/>
    </row>
    <row r="592" spans="1:1" x14ac:dyDescent="0.25">
      <c r="A592" s="18"/>
    </row>
    <row r="593" spans="1:1" x14ac:dyDescent="0.25">
      <c r="A593" s="18"/>
    </row>
    <row r="594" spans="1:1" x14ac:dyDescent="0.25">
      <c r="A594" s="18"/>
    </row>
    <row r="595" spans="1:1" x14ac:dyDescent="0.25">
      <c r="A595" s="18"/>
    </row>
    <row r="596" spans="1:1" x14ac:dyDescent="0.25">
      <c r="A596" s="18"/>
    </row>
    <row r="597" spans="1:1" x14ac:dyDescent="0.25">
      <c r="A597" s="18"/>
    </row>
    <row r="598" spans="1:1" x14ac:dyDescent="0.25">
      <c r="A598" s="18"/>
    </row>
    <row r="599" spans="1:1" x14ac:dyDescent="0.25">
      <c r="A599" s="18"/>
    </row>
    <row r="600" spans="1:1" x14ac:dyDescent="0.25">
      <c r="A600" s="18"/>
    </row>
    <row r="601" spans="1:1" x14ac:dyDescent="0.25">
      <c r="A601" s="18"/>
    </row>
    <row r="602" spans="1:1" x14ac:dyDescent="0.25">
      <c r="A602" s="18"/>
    </row>
    <row r="603" spans="1:1" x14ac:dyDescent="0.25">
      <c r="A603" s="18"/>
    </row>
    <row r="604" spans="1:1" x14ac:dyDescent="0.25">
      <c r="A604" s="18"/>
    </row>
    <row r="605" spans="1:1" x14ac:dyDescent="0.25">
      <c r="A605" s="18"/>
    </row>
    <row r="606" spans="1:1" x14ac:dyDescent="0.25">
      <c r="A606" s="18"/>
    </row>
    <row r="607" spans="1:1" x14ac:dyDescent="0.25">
      <c r="A607" s="18"/>
    </row>
    <row r="608" spans="1:1" x14ac:dyDescent="0.25">
      <c r="A608" s="18"/>
    </row>
    <row r="609" spans="1:1" x14ac:dyDescent="0.25">
      <c r="A609" s="18"/>
    </row>
    <row r="610" spans="1:1" x14ac:dyDescent="0.25">
      <c r="A610" s="18"/>
    </row>
    <row r="611" spans="1:1" x14ac:dyDescent="0.25">
      <c r="A611" s="18"/>
    </row>
    <row r="612" spans="1:1" x14ac:dyDescent="0.25">
      <c r="A612" s="18"/>
    </row>
    <row r="613" spans="1:1" x14ac:dyDescent="0.25">
      <c r="A613" s="18"/>
    </row>
    <row r="614" spans="1:1" x14ac:dyDescent="0.25">
      <c r="A614" s="18"/>
    </row>
    <row r="615" spans="1:1" x14ac:dyDescent="0.25">
      <c r="A615" s="18"/>
    </row>
    <row r="616" spans="1:1" x14ac:dyDescent="0.25">
      <c r="A616" s="18"/>
    </row>
    <row r="617" spans="1:1" x14ac:dyDescent="0.25">
      <c r="A617" s="18"/>
    </row>
    <row r="618" spans="1:1" x14ac:dyDescent="0.25">
      <c r="A618" s="18"/>
    </row>
    <row r="619" spans="1:1" x14ac:dyDescent="0.25">
      <c r="A619" s="18"/>
    </row>
    <row r="620" spans="1:1" x14ac:dyDescent="0.25">
      <c r="A620" s="18"/>
    </row>
    <row r="621" spans="1:1" x14ac:dyDescent="0.25">
      <c r="A621" s="18"/>
    </row>
    <row r="622" spans="1:1" x14ac:dyDescent="0.25">
      <c r="A622" s="18"/>
    </row>
    <row r="623" spans="1:1" x14ac:dyDescent="0.25">
      <c r="A623" s="18"/>
    </row>
    <row r="624" spans="1:1" x14ac:dyDescent="0.25">
      <c r="A624" s="18"/>
    </row>
    <row r="625" spans="1:1" x14ac:dyDescent="0.25">
      <c r="A625" s="18"/>
    </row>
    <row r="626" spans="1:1" x14ac:dyDescent="0.25">
      <c r="A626" s="18"/>
    </row>
    <row r="627" spans="1:1" x14ac:dyDescent="0.25">
      <c r="A627" s="18"/>
    </row>
    <row r="628" spans="1:1" x14ac:dyDescent="0.25">
      <c r="A628" s="18"/>
    </row>
    <row r="629" spans="1:1" x14ac:dyDescent="0.25">
      <c r="A629" s="18"/>
    </row>
    <row r="630" spans="1:1" x14ac:dyDescent="0.25">
      <c r="A630" s="18"/>
    </row>
    <row r="631" spans="1:1" x14ac:dyDescent="0.25">
      <c r="A631" s="18"/>
    </row>
    <row r="632" spans="1:1" x14ac:dyDescent="0.25">
      <c r="A632" s="18"/>
    </row>
    <row r="633" spans="1:1" x14ac:dyDescent="0.25">
      <c r="A633" s="18"/>
    </row>
    <row r="634" spans="1:1" x14ac:dyDescent="0.25">
      <c r="A634" s="18"/>
    </row>
    <row r="635" spans="1:1" x14ac:dyDescent="0.25">
      <c r="A635" s="18"/>
    </row>
    <row r="636" spans="1:1" x14ac:dyDescent="0.25">
      <c r="A636" s="18"/>
    </row>
    <row r="637" spans="1:1" x14ac:dyDescent="0.25">
      <c r="A637" s="18"/>
    </row>
    <row r="638" spans="1:1" x14ac:dyDescent="0.25">
      <c r="A638" s="18"/>
    </row>
    <row r="639" spans="1:1" x14ac:dyDescent="0.25">
      <c r="A639" s="18"/>
    </row>
    <row r="640" spans="1:1" x14ac:dyDescent="0.25">
      <c r="A640" s="18"/>
    </row>
    <row r="641" spans="1:1" x14ac:dyDescent="0.25">
      <c r="A641" s="18"/>
    </row>
    <row r="642" spans="1:1" x14ac:dyDescent="0.25">
      <c r="A642" s="18"/>
    </row>
    <row r="643" spans="1:1" x14ac:dyDescent="0.25">
      <c r="A643" s="18"/>
    </row>
    <row r="644" spans="1:1" x14ac:dyDescent="0.25">
      <c r="A644" s="18"/>
    </row>
    <row r="645" spans="1:1" x14ac:dyDescent="0.25">
      <c r="A645" s="18"/>
    </row>
    <row r="646" spans="1:1" x14ac:dyDescent="0.25">
      <c r="A646" s="18"/>
    </row>
    <row r="647" spans="1:1" x14ac:dyDescent="0.25">
      <c r="A647" s="18"/>
    </row>
    <row r="648" spans="1:1" x14ac:dyDescent="0.25">
      <c r="A648" s="18"/>
    </row>
    <row r="649" spans="1:1" x14ac:dyDescent="0.25">
      <c r="A649" s="18"/>
    </row>
    <row r="650" spans="1:1" x14ac:dyDescent="0.25">
      <c r="A650" s="18"/>
    </row>
    <row r="651" spans="1:1" x14ac:dyDescent="0.25">
      <c r="A651" s="18"/>
    </row>
    <row r="652" spans="1:1" x14ac:dyDescent="0.25">
      <c r="A652" s="18"/>
    </row>
    <row r="653" spans="1:1" x14ac:dyDescent="0.25">
      <c r="A653" s="18"/>
    </row>
    <row r="654" spans="1:1" x14ac:dyDescent="0.25">
      <c r="A654" s="18"/>
    </row>
    <row r="655" spans="1:1" x14ac:dyDescent="0.25">
      <c r="A655" s="18"/>
    </row>
    <row r="656" spans="1:1" x14ac:dyDescent="0.25">
      <c r="A656" s="18"/>
    </row>
    <row r="657" spans="1:1" x14ac:dyDescent="0.25">
      <c r="A657" s="18"/>
    </row>
    <row r="658" spans="1:1" x14ac:dyDescent="0.25">
      <c r="A658" s="18"/>
    </row>
    <row r="659" spans="1:1" x14ac:dyDescent="0.25">
      <c r="A659" s="18"/>
    </row>
    <row r="660" spans="1:1" x14ac:dyDescent="0.25">
      <c r="A660" s="18"/>
    </row>
    <row r="661" spans="1:1" x14ac:dyDescent="0.25">
      <c r="A661" s="18"/>
    </row>
    <row r="662" spans="1:1" x14ac:dyDescent="0.25">
      <c r="A662" s="18"/>
    </row>
    <row r="663" spans="1:1" x14ac:dyDescent="0.25">
      <c r="A663" s="18"/>
    </row>
    <row r="664" spans="1:1" x14ac:dyDescent="0.25">
      <c r="A664" s="18"/>
    </row>
    <row r="665" spans="1:1" x14ac:dyDescent="0.25">
      <c r="A665" s="18"/>
    </row>
    <row r="666" spans="1:1" x14ac:dyDescent="0.25">
      <c r="A666" s="18"/>
    </row>
    <row r="667" spans="1:1" x14ac:dyDescent="0.25">
      <c r="A667" s="18"/>
    </row>
    <row r="668" spans="1:1" x14ac:dyDescent="0.25">
      <c r="A668" s="18"/>
    </row>
    <row r="669" spans="1:1" x14ac:dyDescent="0.25">
      <c r="A669" s="18"/>
    </row>
    <row r="670" spans="1:1" x14ac:dyDescent="0.25">
      <c r="A670" s="18"/>
    </row>
    <row r="671" spans="1:1" x14ac:dyDescent="0.25">
      <c r="A671" s="18"/>
    </row>
    <row r="672" spans="1:1" x14ac:dyDescent="0.25">
      <c r="A672" s="18"/>
    </row>
    <row r="673" spans="1:1" x14ac:dyDescent="0.25">
      <c r="A673" s="18"/>
    </row>
    <row r="674" spans="1:1" x14ac:dyDescent="0.25">
      <c r="A674" s="18"/>
    </row>
    <row r="675" spans="1:1" x14ac:dyDescent="0.25">
      <c r="A675" s="18"/>
    </row>
    <row r="676" spans="1:1" x14ac:dyDescent="0.25">
      <c r="A676" s="18"/>
    </row>
    <row r="677" spans="1:1" x14ac:dyDescent="0.25">
      <c r="A677" s="18"/>
    </row>
    <row r="678" spans="1:1" x14ac:dyDescent="0.25">
      <c r="A678" s="18"/>
    </row>
    <row r="679" spans="1:1" x14ac:dyDescent="0.25">
      <c r="A679" s="18"/>
    </row>
    <row r="680" spans="1:1" x14ac:dyDescent="0.25">
      <c r="A680" s="18"/>
    </row>
    <row r="681" spans="1:1" x14ac:dyDescent="0.25">
      <c r="A681" s="18"/>
    </row>
    <row r="682" spans="1:1" x14ac:dyDescent="0.25">
      <c r="A682" s="18"/>
    </row>
    <row r="683" spans="1:1" x14ac:dyDescent="0.25">
      <c r="A683" s="18"/>
    </row>
    <row r="684" spans="1:1" x14ac:dyDescent="0.25">
      <c r="A684" s="18"/>
    </row>
    <row r="685" spans="1:1" x14ac:dyDescent="0.25">
      <c r="A685" s="18"/>
    </row>
    <row r="686" spans="1:1" x14ac:dyDescent="0.25">
      <c r="A686" s="18"/>
    </row>
    <row r="687" spans="1:1" x14ac:dyDescent="0.25">
      <c r="A687" s="18"/>
    </row>
    <row r="688" spans="1:1" x14ac:dyDescent="0.25">
      <c r="A688" s="18"/>
    </row>
    <row r="689" spans="1:1" x14ac:dyDescent="0.25">
      <c r="A689" s="18"/>
    </row>
    <row r="690" spans="1:1" x14ac:dyDescent="0.25">
      <c r="A690" s="18"/>
    </row>
    <row r="691" spans="1:1" x14ac:dyDescent="0.25">
      <c r="A691" s="18"/>
    </row>
    <row r="692" spans="1:1" x14ac:dyDescent="0.25">
      <c r="A692" s="18"/>
    </row>
    <row r="693" spans="1:1" x14ac:dyDescent="0.25">
      <c r="A693" s="18"/>
    </row>
    <row r="694" spans="1:1" x14ac:dyDescent="0.25">
      <c r="A694" s="18"/>
    </row>
    <row r="695" spans="1:1" x14ac:dyDescent="0.25">
      <c r="A695" s="18"/>
    </row>
    <row r="696" spans="1:1" x14ac:dyDescent="0.25">
      <c r="A696" s="18"/>
    </row>
    <row r="697" spans="1:1" x14ac:dyDescent="0.25">
      <c r="A697" s="18"/>
    </row>
    <row r="698" spans="1:1" x14ac:dyDescent="0.25">
      <c r="A698" s="18"/>
    </row>
    <row r="699" spans="1:1" x14ac:dyDescent="0.25">
      <c r="A699" s="18"/>
    </row>
    <row r="700" spans="1:1" x14ac:dyDescent="0.25">
      <c r="A700" s="18"/>
    </row>
    <row r="701" spans="1:1" x14ac:dyDescent="0.25">
      <c r="A701" s="18"/>
    </row>
    <row r="702" spans="1:1" x14ac:dyDescent="0.25">
      <c r="A702" s="18"/>
    </row>
    <row r="703" spans="1:1" x14ac:dyDescent="0.25">
      <c r="A703" s="18"/>
    </row>
    <row r="704" spans="1:1" x14ac:dyDescent="0.25">
      <c r="A704" s="18"/>
    </row>
    <row r="705" spans="1:1" x14ac:dyDescent="0.25">
      <c r="A705" s="18"/>
    </row>
    <row r="706" spans="1:1" x14ac:dyDescent="0.25">
      <c r="A706" s="18"/>
    </row>
    <row r="707" spans="1:1" x14ac:dyDescent="0.25">
      <c r="A707" s="18"/>
    </row>
    <row r="708" spans="1:1" x14ac:dyDescent="0.25">
      <c r="A708" s="18"/>
    </row>
    <row r="709" spans="1:1" x14ac:dyDescent="0.25">
      <c r="A709" s="18"/>
    </row>
    <row r="710" spans="1:1" x14ac:dyDescent="0.25">
      <c r="A710" s="18"/>
    </row>
    <row r="711" spans="1:1" x14ac:dyDescent="0.25">
      <c r="A711" s="18"/>
    </row>
    <row r="712" spans="1:1" x14ac:dyDescent="0.25">
      <c r="A712" s="18"/>
    </row>
    <row r="713" spans="1:1" x14ac:dyDescent="0.25">
      <c r="A713" s="18"/>
    </row>
    <row r="714" spans="1:1" x14ac:dyDescent="0.25">
      <c r="A714" s="18"/>
    </row>
    <row r="715" spans="1:1" x14ac:dyDescent="0.25">
      <c r="A715" s="18"/>
    </row>
    <row r="716" spans="1:1" x14ac:dyDescent="0.25">
      <c r="A716" s="18"/>
    </row>
    <row r="717" spans="1:1" x14ac:dyDescent="0.25">
      <c r="A717" s="18"/>
    </row>
    <row r="718" spans="1:1" x14ac:dyDescent="0.25">
      <c r="A718" s="18"/>
    </row>
    <row r="719" spans="1:1" x14ac:dyDescent="0.25">
      <c r="A719" s="18"/>
    </row>
    <row r="720" spans="1:1" x14ac:dyDescent="0.25">
      <c r="A720" s="18"/>
    </row>
    <row r="721" spans="1:1" x14ac:dyDescent="0.25">
      <c r="A721" s="18"/>
    </row>
    <row r="722" spans="1:1" x14ac:dyDescent="0.25">
      <c r="A722" s="18"/>
    </row>
    <row r="723" spans="1:1" x14ac:dyDescent="0.25">
      <c r="A723" s="18"/>
    </row>
    <row r="724" spans="1:1" x14ac:dyDescent="0.25">
      <c r="A724" s="18"/>
    </row>
    <row r="725" spans="1:1" x14ac:dyDescent="0.25">
      <c r="A725" s="18"/>
    </row>
    <row r="726" spans="1:1" x14ac:dyDescent="0.25">
      <c r="A726" s="18"/>
    </row>
    <row r="727" spans="1:1" x14ac:dyDescent="0.25">
      <c r="A727" s="18"/>
    </row>
    <row r="728" spans="1:1" x14ac:dyDescent="0.25">
      <c r="A728" s="18"/>
    </row>
    <row r="729" spans="1:1" x14ac:dyDescent="0.25">
      <c r="A729" s="18"/>
    </row>
    <row r="730" spans="1:1" x14ac:dyDescent="0.25">
      <c r="A730" s="18"/>
    </row>
    <row r="731" spans="1:1" x14ac:dyDescent="0.25">
      <c r="A731" s="18"/>
    </row>
    <row r="732" spans="1:1" x14ac:dyDescent="0.25">
      <c r="A732" s="18"/>
    </row>
    <row r="733" spans="1:1" x14ac:dyDescent="0.25">
      <c r="A733" s="18"/>
    </row>
    <row r="734" spans="1:1" x14ac:dyDescent="0.25">
      <c r="A734" s="18"/>
    </row>
    <row r="735" spans="1:1" x14ac:dyDescent="0.25">
      <c r="A735" s="18"/>
    </row>
    <row r="736" spans="1:1" x14ac:dyDescent="0.25">
      <c r="A736" s="18"/>
    </row>
    <row r="737" spans="1:1" x14ac:dyDescent="0.25">
      <c r="A737" s="18"/>
    </row>
    <row r="738" spans="1:1" x14ac:dyDescent="0.25">
      <c r="A738" s="18"/>
    </row>
    <row r="739" spans="1:1" x14ac:dyDescent="0.25">
      <c r="A739" s="18"/>
    </row>
    <row r="740" spans="1:1" x14ac:dyDescent="0.25">
      <c r="A740" s="18"/>
    </row>
    <row r="741" spans="1:1" x14ac:dyDescent="0.25">
      <c r="A741" s="18"/>
    </row>
    <row r="742" spans="1:1" x14ac:dyDescent="0.25">
      <c r="A742" s="18"/>
    </row>
    <row r="743" spans="1:1" x14ac:dyDescent="0.25">
      <c r="A743" s="18"/>
    </row>
    <row r="744" spans="1:1" x14ac:dyDescent="0.25">
      <c r="A744" s="18"/>
    </row>
    <row r="745" spans="1:1" x14ac:dyDescent="0.25">
      <c r="A745" s="18"/>
    </row>
    <row r="746" spans="1:1" x14ac:dyDescent="0.25">
      <c r="A746" s="18"/>
    </row>
    <row r="747" spans="1:1" x14ac:dyDescent="0.25">
      <c r="A747" s="18"/>
    </row>
    <row r="748" spans="1:1" x14ac:dyDescent="0.25">
      <c r="A748" s="18"/>
    </row>
    <row r="749" spans="1:1" x14ac:dyDescent="0.25">
      <c r="A749" s="18"/>
    </row>
    <row r="750" spans="1:1" x14ac:dyDescent="0.25">
      <c r="A750" s="18"/>
    </row>
    <row r="751" spans="1:1" x14ac:dyDescent="0.25">
      <c r="A751" s="18"/>
    </row>
    <row r="752" spans="1:1" x14ac:dyDescent="0.25">
      <c r="A752" s="18"/>
    </row>
    <row r="753" spans="1:1" x14ac:dyDescent="0.25">
      <c r="A753" s="18"/>
    </row>
    <row r="754" spans="1:1" x14ac:dyDescent="0.25">
      <c r="A754" s="18"/>
    </row>
    <row r="755" spans="1:1" x14ac:dyDescent="0.25">
      <c r="A755" s="18"/>
    </row>
    <row r="756" spans="1:1" x14ac:dyDescent="0.25">
      <c r="A756" s="18"/>
    </row>
    <row r="757" spans="1:1" x14ac:dyDescent="0.25">
      <c r="A757" s="18"/>
    </row>
    <row r="758" spans="1:1" x14ac:dyDescent="0.25">
      <c r="A758" s="18"/>
    </row>
    <row r="759" spans="1:1" x14ac:dyDescent="0.25">
      <c r="A759" s="18"/>
    </row>
    <row r="760" spans="1:1" x14ac:dyDescent="0.25">
      <c r="A760" s="18"/>
    </row>
    <row r="761" spans="1:1" x14ac:dyDescent="0.25">
      <c r="A761" s="18"/>
    </row>
    <row r="762" spans="1:1" x14ac:dyDescent="0.25">
      <c r="A762" s="18"/>
    </row>
    <row r="763" spans="1:1" x14ac:dyDescent="0.25">
      <c r="A763" s="18"/>
    </row>
    <row r="764" spans="1:1" x14ac:dyDescent="0.25">
      <c r="A764" s="18"/>
    </row>
    <row r="765" spans="1:1" x14ac:dyDescent="0.25">
      <c r="A765" s="18"/>
    </row>
    <row r="766" spans="1:1" x14ac:dyDescent="0.25">
      <c r="A766" s="18"/>
    </row>
    <row r="767" spans="1:1" x14ac:dyDescent="0.25">
      <c r="A767" s="18"/>
    </row>
    <row r="768" spans="1:1" x14ac:dyDescent="0.25">
      <c r="A768" s="18"/>
    </row>
    <row r="769" spans="1:1" x14ac:dyDescent="0.25">
      <c r="A769" s="18"/>
    </row>
    <row r="770" spans="1:1" x14ac:dyDescent="0.25">
      <c r="A770" s="18"/>
    </row>
    <row r="771" spans="1:1" x14ac:dyDescent="0.25">
      <c r="A771" s="18"/>
    </row>
    <row r="772" spans="1:1" x14ac:dyDescent="0.25">
      <c r="A772" s="18"/>
    </row>
    <row r="773" spans="1:1" x14ac:dyDescent="0.25">
      <c r="A773" s="18"/>
    </row>
    <row r="774" spans="1:1" x14ac:dyDescent="0.25">
      <c r="A774" s="18"/>
    </row>
    <row r="775" spans="1:1" x14ac:dyDescent="0.25">
      <c r="A775" s="18"/>
    </row>
    <row r="776" spans="1:1" x14ac:dyDescent="0.25">
      <c r="A776" s="18"/>
    </row>
    <row r="777" spans="1:1" x14ac:dyDescent="0.25">
      <c r="A777" s="18"/>
    </row>
    <row r="778" spans="1:1" x14ac:dyDescent="0.25">
      <c r="A778" s="18"/>
    </row>
    <row r="779" spans="1:1" x14ac:dyDescent="0.25">
      <c r="A779" s="18"/>
    </row>
    <row r="780" spans="1:1" x14ac:dyDescent="0.25">
      <c r="A780" s="18"/>
    </row>
    <row r="781" spans="1:1" x14ac:dyDescent="0.25">
      <c r="A781" s="18"/>
    </row>
    <row r="782" spans="1:1" x14ac:dyDescent="0.25">
      <c r="A782" s="18"/>
    </row>
    <row r="783" spans="1:1" x14ac:dyDescent="0.25">
      <c r="A783" s="18"/>
    </row>
    <row r="784" spans="1:1" x14ac:dyDescent="0.25">
      <c r="A784" s="18"/>
    </row>
    <row r="785" spans="1:1" x14ac:dyDescent="0.25">
      <c r="A785" s="18"/>
    </row>
    <row r="786" spans="1:1" x14ac:dyDescent="0.25">
      <c r="A786" s="18"/>
    </row>
    <row r="787" spans="1:1" x14ac:dyDescent="0.25">
      <c r="A787" s="18"/>
    </row>
    <row r="788" spans="1:1" x14ac:dyDescent="0.25">
      <c r="A788" s="18"/>
    </row>
    <row r="789" spans="1:1" x14ac:dyDescent="0.25">
      <c r="A789" s="18"/>
    </row>
    <row r="790" spans="1:1" x14ac:dyDescent="0.25">
      <c r="A790" s="18"/>
    </row>
    <row r="791" spans="1:1" x14ac:dyDescent="0.25">
      <c r="A791" s="18"/>
    </row>
    <row r="792" spans="1:1" x14ac:dyDescent="0.25">
      <c r="A792" s="18"/>
    </row>
    <row r="793" spans="1:1" x14ac:dyDescent="0.25">
      <c r="A793" s="18"/>
    </row>
    <row r="794" spans="1:1" x14ac:dyDescent="0.25">
      <c r="A794" s="18"/>
    </row>
    <row r="795" spans="1:1" x14ac:dyDescent="0.25">
      <c r="A795" s="18"/>
    </row>
    <row r="796" spans="1:1" x14ac:dyDescent="0.25">
      <c r="A796" s="18"/>
    </row>
    <row r="797" spans="1:1" x14ac:dyDescent="0.25">
      <c r="A797" s="18"/>
    </row>
    <row r="798" spans="1:1" x14ac:dyDescent="0.25">
      <c r="A798" s="18"/>
    </row>
    <row r="799" spans="1:1" x14ac:dyDescent="0.25">
      <c r="A799" s="18"/>
    </row>
    <row r="800" spans="1:1" x14ac:dyDescent="0.25">
      <c r="A800" s="18"/>
    </row>
    <row r="801" spans="1:1" x14ac:dyDescent="0.25">
      <c r="A801" s="18"/>
    </row>
    <row r="802" spans="1:1" x14ac:dyDescent="0.25">
      <c r="A802" s="18"/>
    </row>
    <row r="803" spans="1:1" x14ac:dyDescent="0.25">
      <c r="A803" s="18"/>
    </row>
    <row r="804" spans="1:1" x14ac:dyDescent="0.25">
      <c r="A804" s="18"/>
    </row>
    <row r="805" spans="1:1" x14ac:dyDescent="0.25">
      <c r="A805" s="18"/>
    </row>
    <row r="806" spans="1:1" x14ac:dyDescent="0.25">
      <c r="A806" s="18"/>
    </row>
    <row r="807" spans="1:1" x14ac:dyDescent="0.25">
      <c r="A807" s="18"/>
    </row>
    <row r="808" spans="1:1" x14ac:dyDescent="0.25">
      <c r="A808" s="18"/>
    </row>
    <row r="809" spans="1:1" x14ac:dyDescent="0.25">
      <c r="A809" s="18"/>
    </row>
    <row r="810" spans="1:1" x14ac:dyDescent="0.25">
      <c r="A810" s="18"/>
    </row>
    <row r="811" spans="1:1" x14ac:dyDescent="0.25">
      <c r="A811" s="18"/>
    </row>
    <row r="812" spans="1:1" x14ac:dyDescent="0.25">
      <c r="A812" s="18"/>
    </row>
    <row r="813" spans="1:1" x14ac:dyDescent="0.25">
      <c r="A813" s="18"/>
    </row>
    <row r="814" spans="1:1" x14ac:dyDescent="0.25">
      <c r="A814" s="18"/>
    </row>
    <row r="815" spans="1:1" x14ac:dyDescent="0.25">
      <c r="A815" s="18"/>
    </row>
    <row r="816" spans="1:1" x14ac:dyDescent="0.25">
      <c r="A816" s="18"/>
    </row>
    <row r="817" spans="1:1" x14ac:dyDescent="0.25">
      <c r="A817" s="18"/>
    </row>
    <row r="818" spans="1:1" x14ac:dyDescent="0.25">
      <c r="A818" s="18"/>
    </row>
    <row r="819" spans="1:1" x14ac:dyDescent="0.25">
      <c r="A819" s="18"/>
    </row>
    <row r="820" spans="1:1" x14ac:dyDescent="0.25">
      <c r="A820" s="18"/>
    </row>
    <row r="821" spans="1:1" x14ac:dyDescent="0.25">
      <c r="A821" s="18"/>
    </row>
    <row r="822" spans="1:1" x14ac:dyDescent="0.25">
      <c r="A822" s="18"/>
    </row>
    <row r="823" spans="1:1" x14ac:dyDescent="0.25">
      <c r="A823" s="18"/>
    </row>
    <row r="824" spans="1:1" x14ac:dyDescent="0.25">
      <c r="A824" s="18"/>
    </row>
    <row r="825" spans="1:1" x14ac:dyDescent="0.25">
      <c r="A825" s="18"/>
    </row>
    <row r="826" spans="1:1" x14ac:dyDescent="0.25">
      <c r="A826" s="18"/>
    </row>
    <row r="827" spans="1:1" x14ac:dyDescent="0.25">
      <c r="A827" s="18"/>
    </row>
    <row r="828" spans="1:1" x14ac:dyDescent="0.25">
      <c r="A828" s="18"/>
    </row>
    <row r="829" spans="1:1" x14ac:dyDescent="0.25">
      <c r="A829" s="18"/>
    </row>
    <row r="830" spans="1:1" x14ac:dyDescent="0.25">
      <c r="A830" s="18"/>
    </row>
    <row r="831" spans="1:1" x14ac:dyDescent="0.25">
      <c r="A831" s="18"/>
    </row>
    <row r="832" spans="1:1" x14ac:dyDescent="0.25">
      <c r="A832" s="18"/>
    </row>
    <row r="833" spans="1:1" x14ac:dyDescent="0.25">
      <c r="A833" s="18"/>
    </row>
    <row r="834" spans="1:1" x14ac:dyDescent="0.25">
      <c r="A834" s="18"/>
    </row>
    <row r="835" spans="1:1" x14ac:dyDescent="0.25">
      <c r="A835" s="18"/>
    </row>
    <row r="836" spans="1:1" x14ac:dyDescent="0.25">
      <c r="A836" s="18"/>
    </row>
    <row r="837" spans="1:1" x14ac:dyDescent="0.25">
      <c r="A837" s="18"/>
    </row>
    <row r="838" spans="1:1" x14ac:dyDescent="0.25">
      <c r="A838" s="18"/>
    </row>
    <row r="839" spans="1:1" x14ac:dyDescent="0.25">
      <c r="A839" s="18"/>
    </row>
    <row r="840" spans="1:1" x14ac:dyDescent="0.25">
      <c r="A840" s="18"/>
    </row>
    <row r="841" spans="1:1" x14ac:dyDescent="0.25">
      <c r="A841" s="18"/>
    </row>
    <row r="842" spans="1:1" x14ac:dyDescent="0.25">
      <c r="A842" s="18"/>
    </row>
    <row r="843" spans="1:1" x14ac:dyDescent="0.25">
      <c r="A843" s="18"/>
    </row>
    <row r="844" spans="1:1" x14ac:dyDescent="0.25">
      <c r="A844" s="18"/>
    </row>
    <row r="845" spans="1:1" x14ac:dyDescent="0.25">
      <c r="A845" s="18"/>
    </row>
    <row r="846" spans="1:1" x14ac:dyDescent="0.25">
      <c r="A846" s="18"/>
    </row>
    <row r="847" spans="1:1" x14ac:dyDescent="0.25">
      <c r="A847" s="18"/>
    </row>
    <row r="848" spans="1:1" x14ac:dyDescent="0.25">
      <c r="A848" s="18"/>
    </row>
    <row r="849" spans="1:1" x14ac:dyDescent="0.25">
      <c r="A849" s="18"/>
    </row>
    <row r="850" spans="1:1" x14ac:dyDescent="0.25">
      <c r="A850" s="18"/>
    </row>
    <row r="851" spans="1:1" x14ac:dyDescent="0.25">
      <c r="A851" s="18"/>
    </row>
    <row r="852" spans="1:1" x14ac:dyDescent="0.25">
      <c r="A852" s="18"/>
    </row>
    <row r="853" spans="1:1" x14ac:dyDescent="0.25">
      <c r="A853" s="18"/>
    </row>
    <row r="854" spans="1:1" x14ac:dyDescent="0.25">
      <c r="A854" s="18"/>
    </row>
    <row r="855" spans="1:1" x14ac:dyDescent="0.25">
      <c r="A855" s="18"/>
    </row>
    <row r="856" spans="1:1" x14ac:dyDescent="0.25">
      <c r="A856" s="18"/>
    </row>
    <row r="857" spans="1:1" x14ac:dyDescent="0.25">
      <c r="A857" s="18"/>
    </row>
    <row r="858" spans="1:1" x14ac:dyDescent="0.25">
      <c r="A858" s="18"/>
    </row>
    <row r="859" spans="1:1" x14ac:dyDescent="0.25">
      <c r="A859" s="18"/>
    </row>
    <row r="860" spans="1:1" x14ac:dyDescent="0.25">
      <c r="A860" s="18"/>
    </row>
    <row r="861" spans="1:1" x14ac:dyDescent="0.25">
      <c r="A861" s="18"/>
    </row>
    <row r="862" spans="1:1" x14ac:dyDescent="0.25">
      <c r="A862" s="18"/>
    </row>
    <row r="863" spans="1:1" x14ac:dyDescent="0.25">
      <c r="A863" s="18"/>
    </row>
    <row r="864" spans="1:1" x14ac:dyDescent="0.25">
      <c r="A864" s="18"/>
    </row>
    <row r="865" spans="1:1" x14ac:dyDescent="0.25">
      <c r="A865" s="18"/>
    </row>
    <row r="866" spans="1:1" x14ac:dyDescent="0.25">
      <c r="A866" s="18"/>
    </row>
    <row r="867" spans="1:1" x14ac:dyDescent="0.25">
      <c r="A867" s="18"/>
    </row>
    <row r="868" spans="1:1" x14ac:dyDescent="0.25">
      <c r="A868" s="18"/>
    </row>
    <row r="869" spans="1:1" x14ac:dyDescent="0.25">
      <c r="A869" s="18"/>
    </row>
    <row r="870" spans="1:1" x14ac:dyDescent="0.25">
      <c r="A870" s="18"/>
    </row>
    <row r="871" spans="1:1" x14ac:dyDescent="0.25">
      <c r="A871" s="18"/>
    </row>
    <row r="872" spans="1:1" x14ac:dyDescent="0.25">
      <c r="A872" s="18"/>
    </row>
    <row r="873" spans="1:1" x14ac:dyDescent="0.25">
      <c r="A873" s="18"/>
    </row>
    <row r="874" spans="1:1" x14ac:dyDescent="0.25">
      <c r="A874" s="18"/>
    </row>
    <row r="875" spans="1:1" x14ac:dyDescent="0.25">
      <c r="A875" s="18"/>
    </row>
    <row r="876" spans="1:1" x14ac:dyDescent="0.25">
      <c r="A876" s="18"/>
    </row>
    <row r="877" spans="1:1" x14ac:dyDescent="0.25">
      <c r="A877" s="18"/>
    </row>
    <row r="878" spans="1:1" x14ac:dyDescent="0.25">
      <c r="A878" s="18"/>
    </row>
    <row r="879" spans="1:1" x14ac:dyDescent="0.25">
      <c r="A879" s="18"/>
    </row>
    <row r="880" spans="1:1" x14ac:dyDescent="0.25">
      <c r="A880" s="18"/>
    </row>
    <row r="881" spans="1:1" x14ac:dyDescent="0.25">
      <c r="A881" s="18"/>
    </row>
    <row r="882" spans="1:1" x14ac:dyDescent="0.25">
      <c r="A882" s="18"/>
    </row>
    <row r="883" spans="1:1" x14ac:dyDescent="0.25">
      <c r="A883" s="18"/>
    </row>
    <row r="884" spans="1:1" x14ac:dyDescent="0.25">
      <c r="A884" s="18"/>
    </row>
    <row r="885" spans="1:1" x14ac:dyDescent="0.25">
      <c r="A885" s="18"/>
    </row>
    <row r="886" spans="1:1" x14ac:dyDescent="0.25">
      <c r="A886" s="18"/>
    </row>
    <row r="887" spans="1:1" x14ac:dyDescent="0.25">
      <c r="A887" s="18"/>
    </row>
    <row r="888" spans="1:1" x14ac:dyDescent="0.25">
      <c r="A888" s="18"/>
    </row>
    <row r="889" spans="1:1" x14ac:dyDescent="0.25">
      <c r="A889" s="18"/>
    </row>
    <row r="890" spans="1:1" x14ac:dyDescent="0.25">
      <c r="A890" s="18"/>
    </row>
    <row r="891" spans="1:1" x14ac:dyDescent="0.25">
      <c r="A891" s="18"/>
    </row>
    <row r="892" spans="1:1" x14ac:dyDescent="0.25">
      <c r="A892" s="18"/>
    </row>
    <row r="893" spans="1:1" x14ac:dyDescent="0.25">
      <c r="A893" s="18"/>
    </row>
    <row r="894" spans="1:1" x14ac:dyDescent="0.25">
      <c r="A894" s="18"/>
    </row>
    <row r="895" spans="1:1" x14ac:dyDescent="0.25">
      <c r="A895" s="18"/>
    </row>
    <row r="896" spans="1:1" x14ac:dyDescent="0.25">
      <c r="A896" s="18"/>
    </row>
    <row r="897" spans="1:1" x14ac:dyDescent="0.25">
      <c r="A897" s="18"/>
    </row>
    <row r="898" spans="1:1" x14ac:dyDescent="0.25">
      <c r="A898" s="18"/>
    </row>
    <row r="899" spans="1:1" x14ac:dyDescent="0.25">
      <c r="A899" s="18"/>
    </row>
    <row r="900" spans="1:1" x14ac:dyDescent="0.25">
      <c r="A900" s="18"/>
    </row>
    <row r="901" spans="1:1" x14ac:dyDescent="0.25">
      <c r="A901" s="18"/>
    </row>
    <row r="902" spans="1:1" x14ac:dyDescent="0.25">
      <c r="A902" s="18"/>
    </row>
    <row r="903" spans="1:1" x14ac:dyDescent="0.25">
      <c r="A903" s="18"/>
    </row>
    <row r="904" spans="1:1" x14ac:dyDescent="0.25">
      <c r="A904" s="18"/>
    </row>
    <row r="905" spans="1:1" x14ac:dyDescent="0.25">
      <c r="A905" s="18"/>
    </row>
    <row r="906" spans="1:1" x14ac:dyDescent="0.25">
      <c r="A906" s="18"/>
    </row>
    <row r="907" spans="1:1" x14ac:dyDescent="0.25">
      <c r="A907" s="18"/>
    </row>
    <row r="908" spans="1:1" x14ac:dyDescent="0.25">
      <c r="A908" s="18"/>
    </row>
    <row r="909" spans="1:1" x14ac:dyDescent="0.25">
      <c r="A909" s="18"/>
    </row>
    <row r="910" spans="1:1" x14ac:dyDescent="0.25">
      <c r="A910" s="18"/>
    </row>
    <row r="911" spans="1:1" x14ac:dyDescent="0.25">
      <c r="A911" s="18"/>
    </row>
    <row r="912" spans="1:1" x14ac:dyDescent="0.25">
      <c r="A912" s="18"/>
    </row>
    <row r="913" spans="1:1" x14ac:dyDescent="0.25">
      <c r="A913" s="18"/>
    </row>
    <row r="914" spans="1:1" x14ac:dyDescent="0.25">
      <c r="A914" s="18"/>
    </row>
    <row r="915" spans="1:1" x14ac:dyDescent="0.25">
      <c r="A915" s="18"/>
    </row>
    <row r="916" spans="1:1" x14ac:dyDescent="0.25">
      <c r="A916" s="18"/>
    </row>
    <row r="917" spans="1:1" x14ac:dyDescent="0.25">
      <c r="A917" s="18"/>
    </row>
    <row r="918" spans="1:1" x14ac:dyDescent="0.25">
      <c r="A918" s="18"/>
    </row>
    <row r="919" spans="1:1" x14ac:dyDescent="0.25">
      <c r="A919" s="18"/>
    </row>
    <row r="920" spans="1:1" x14ac:dyDescent="0.25">
      <c r="A920" s="18"/>
    </row>
    <row r="921" spans="1:1" x14ac:dyDescent="0.25">
      <c r="A921" s="18"/>
    </row>
    <row r="922" spans="1:1" x14ac:dyDescent="0.25">
      <c r="A922" s="18"/>
    </row>
    <row r="923" spans="1:1" x14ac:dyDescent="0.25">
      <c r="A923" s="18"/>
    </row>
    <row r="924" spans="1:1" x14ac:dyDescent="0.25">
      <c r="A924" s="18"/>
    </row>
    <row r="925" spans="1:1" x14ac:dyDescent="0.25">
      <c r="A925" s="18"/>
    </row>
    <row r="926" spans="1:1" x14ac:dyDescent="0.25">
      <c r="A926" s="18"/>
    </row>
    <row r="927" spans="1:1" x14ac:dyDescent="0.25">
      <c r="A927" s="18"/>
    </row>
    <row r="928" spans="1:1" x14ac:dyDescent="0.25">
      <c r="A928" s="18"/>
    </row>
    <row r="929" spans="1:1" x14ac:dyDescent="0.25">
      <c r="A929" s="18"/>
    </row>
    <row r="930" spans="1:1" x14ac:dyDescent="0.25">
      <c r="A930" s="18"/>
    </row>
    <row r="931" spans="1:1" x14ac:dyDescent="0.25">
      <c r="A931" s="18"/>
    </row>
    <row r="932" spans="1:1" x14ac:dyDescent="0.25">
      <c r="A932" s="18"/>
    </row>
    <row r="933" spans="1:1" x14ac:dyDescent="0.25">
      <c r="A933" s="18"/>
    </row>
    <row r="934" spans="1:1" x14ac:dyDescent="0.25">
      <c r="A934" s="18"/>
    </row>
    <row r="935" spans="1:1" x14ac:dyDescent="0.25">
      <c r="A935" s="18"/>
    </row>
    <row r="936" spans="1:1" x14ac:dyDescent="0.25">
      <c r="A936" s="18"/>
    </row>
    <row r="937" spans="1:1" x14ac:dyDescent="0.25">
      <c r="A937" s="18"/>
    </row>
    <row r="938" spans="1:1" x14ac:dyDescent="0.25">
      <c r="A938" s="18"/>
    </row>
    <row r="939" spans="1:1" x14ac:dyDescent="0.25">
      <c r="A939" s="18"/>
    </row>
    <row r="940" spans="1:1" x14ac:dyDescent="0.25">
      <c r="A940" s="18"/>
    </row>
    <row r="941" spans="1:1" x14ac:dyDescent="0.25">
      <c r="A941" s="18"/>
    </row>
    <row r="942" spans="1:1" x14ac:dyDescent="0.25">
      <c r="A942" s="18"/>
    </row>
    <row r="943" spans="1:1" x14ac:dyDescent="0.25">
      <c r="A943" s="18"/>
    </row>
    <row r="944" spans="1:1" x14ac:dyDescent="0.25">
      <c r="A944" s="18"/>
    </row>
    <row r="945" spans="1:1" x14ac:dyDescent="0.25">
      <c r="A945" s="18"/>
    </row>
    <row r="946" spans="1:1" x14ac:dyDescent="0.25">
      <c r="A946" s="18"/>
    </row>
    <row r="947" spans="1:1" x14ac:dyDescent="0.25">
      <c r="A947" s="18"/>
    </row>
    <row r="948" spans="1:1" x14ac:dyDescent="0.25">
      <c r="A948" s="18"/>
    </row>
    <row r="949" spans="1:1" x14ac:dyDescent="0.25">
      <c r="A949" s="18"/>
    </row>
    <row r="950" spans="1:1" x14ac:dyDescent="0.25">
      <c r="A950" s="18"/>
    </row>
    <row r="951" spans="1:1" x14ac:dyDescent="0.25">
      <c r="A951" s="18"/>
    </row>
    <row r="952" spans="1:1" x14ac:dyDescent="0.25">
      <c r="A952" s="18"/>
    </row>
    <row r="953" spans="1:1" x14ac:dyDescent="0.25">
      <c r="A953" s="18"/>
    </row>
    <row r="954" spans="1:1" x14ac:dyDescent="0.25">
      <c r="A954" s="18"/>
    </row>
    <row r="955" spans="1:1" x14ac:dyDescent="0.25">
      <c r="A955" s="18"/>
    </row>
    <row r="956" spans="1:1" x14ac:dyDescent="0.25">
      <c r="A956" s="18"/>
    </row>
    <row r="957" spans="1:1" x14ac:dyDescent="0.25">
      <c r="A957" s="18"/>
    </row>
    <row r="958" spans="1:1" x14ac:dyDescent="0.25">
      <c r="A958" s="18"/>
    </row>
    <row r="959" spans="1:1" x14ac:dyDescent="0.25">
      <c r="A959" s="18"/>
    </row>
    <row r="960" spans="1:1" x14ac:dyDescent="0.25">
      <c r="A960" s="18"/>
    </row>
    <row r="961" spans="1:1" x14ac:dyDescent="0.25">
      <c r="A961" s="18"/>
    </row>
    <row r="962" spans="1:1" x14ac:dyDescent="0.25">
      <c r="A962" s="18"/>
    </row>
    <row r="963" spans="1:1" x14ac:dyDescent="0.25">
      <c r="A963" s="18"/>
    </row>
    <row r="964" spans="1:1" x14ac:dyDescent="0.25">
      <c r="A964" s="18"/>
    </row>
    <row r="965" spans="1:1" x14ac:dyDescent="0.25">
      <c r="A965" s="18"/>
    </row>
    <row r="966" spans="1:1" x14ac:dyDescent="0.25">
      <c r="A966" s="18"/>
    </row>
    <row r="967" spans="1:1" x14ac:dyDescent="0.25">
      <c r="A967" s="18"/>
    </row>
    <row r="968" spans="1:1" x14ac:dyDescent="0.25">
      <c r="A968" s="18"/>
    </row>
    <row r="969" spans="1:1" x14ac:dyDescent="0.25">
      <c r="A969" s="18"/>
    </row>
    <row r="970" spans="1:1" x14ac:dyDescent="0.25">
      <c r="A970" s="18"/>
    </row>
    <row r="971" spans="1:1" x14ac:dyDescent="0.25">
      <c r="A971" s="18"/>
    </row>
    <row r="972" spans="1:1" x14ac:dyDescent="0.25">
      <c r="A972" s="18"/>
    </row>
    <row r="973" spans="1:1" x14ac:dyDescent="0.25">
      <c r="A973" s="18"/>
    </row>
    <row r="974" spans="1:1" x14ac:dyDescent="0.25">
      <c r="A974" s="18"/>
    </row>
    <row r="975" spans="1:1" x14ac:dyDescent="0.25">
      <c r="A975" s="18"/>
    </row>
    <row r="976" spans="1:1" x14ac:dyDescent="0.25">
      <c r="A976" s="18"/>
    </row>
    <row r="977" spans="1:1" x14ac:dyDescent="0.25">
      <c r="A977" s="18"/>
    </row>
    <row r="978" spans="1:1" x14ac:dyDescent="0.25">
      <c r="A978" s="18"/>
    </row>
    <row r="979" spans="1:1" x14ac:dyDescent="0.25">
      <c r="A979" s="18"/>
    </row>
    <row r="980" spans="1:1" x14ac:dyDescent="0.25">
      <c r="A980" s="18"/>
    </row>
    <row r="981" spans="1:1" x14ac:dyDescent="0.25">
      <c r="A981" s="18"/>
    </row>
    <row r="982" spans="1:1" x14ac:dyDescent="0.25">
      <c r="A982" s="18"/>
    </row>
    <row r="983" spans="1:1" x14ac:dyDescent="0.25">
      <c r="A983" s="18"/>
    </row>
    <row r="984" spans="1:1" x14ac:dyDescent="0.25">
      <c r="A984" s="18"/>
    </row>
    <row r="985" spans="1:1" x14ac:dyDescent="0.25">
      <c r="A985" s="18"/>
    </row>
    <row r="986" spans="1:1" x14ac:dyDescent="0.25">
      <c r="A986" s="18"/>
    </row>
    <row r="987" spans="1:1" x14ac:dyDescent="0.25">
      <c r="A987" s="18"/>
    </row>
    <row r="988" spans="1:1" x14ac:dyDescent="0.25">
      <c r="A988" s="18"/>
    </row>
    <row r="989" spans="1:1" x14ac:dyDescent="0.25">
      <c r="A989" s="18"/>
    </row>
    <row r="990" spans="1:1" x14ac:dyDescent="0.25">
      <c r="A990" s="18"/>
    </row>
    <row r="991" spans="1:1" x14ac:dyDescent="0.25">
      <c r="A991" s="18"/>
    </row>
    <row r="992" spans="1:1" x14ac:dyDescent="0.25">
      <c r="A992" s="18"/>
    </row>
    <row r="993" spans="1:1" x14ac:dyDescent="0.25">
      <c r="A993" s="18"/>
    </row>
    <row r="994" spans="1:1" x14ac:dyDescent="0.25">
      <c r="A994" s="18"/>
    </row>
    <row r="995" spans="1:1" x14ac:dyDescent="0.25">
      <c r="A995" s="18"/>
    </row>
    <row r="996" spans="1:1" x14ac:dyDescent="0.25">
      <c r="A996" s="18"/>
    </row>
    <row r="997" spans="1:1" x14ac:dyDescent="0.25">
      <c r="A997" s="18"/>
    </row>
    <row r="998" spans="1:1" x14ac:dyDescent="0.25">
      <c r="A998" s="18"/>
    </row>
    <row r="999" spans="1:1" x14ac:dyDescent="0.25">
      <c r="A999" s="18"/>
    </row>
    <row r="1000" spans="1:1" x14ac:dyDescent="0.25">
      <c r="A1000" s="18"/>
    </row>
  </sheetData>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9"/>
  <sheetViews>
    <sheetView workbookViewId="0">
      <selection activeCell="T9" sqref="T9"/>
    </sheetView>
  </sheetViews>
  <sheetFormatPr defaultColWidth="15.140625" defaultRowHeight="15" customHeight="1" x14ac:dyDescent="0.25"/>
  <cols>
    <col min="1" max="1" width="7.5703125" customWidth="1"/>
    <col min="2" max="2" width="9.85546875" bestFit="1" customWidth="1"/>
    <col min="3" max="3" width="14.140625" bestFit="1" customWidth="1"/>
    <col min="4" max="23" width="7.5703125" customWidth="1"/>
  </cols>
  <sheetData>
    <row r="2" spans="1:23" ht="51.75" customHeight="1" x14ac:dyDescent="0.25">
      <c r="B2" s="46" t="s">
        <v>7</v>
      </c>
      <c r="C2" s="46" t="s">
        <v>17</v>
      </c>
    </row>
    <row r="3" spans="1:23" x14ac:dyDescent="0.25">
      <c r="B3" s="47">
        <v>30</v>
      </c>
      <c r="C3" s="47">
        <f>'1. Modal Analysis'!$S3-'1. Modal Analysis'!$Q3</f>
        <v>2.3000000000000003</v>
      </c>
    </row>
    <row r="4" spans="1:23" x14ac:dyDescent="0.25">
      <c r="A4" s="18"/>
      <c r="B4" s="48">
        <v>12</v>
      </c>
      <c r="C4" s="48">
        <f>'1. Modal Analysis'!$S4-'1. Modal Analysis'!$Q4</f>
        <v>4.25</v>
      </c>
      <c r="D4" s="18"/>
      <c r="E4" s="18"/>
      <c r="F4" s="18"/>
      <c r="G4" s="18"/>
      <c r="H4" s="18"/>
      <c r="I4" s="18"/>
      <c r="J4" s="18"/>
      <c r="K4" s="18"/>
      <c r="L4" s="18"/>
      <c r="M4" s="18"/>
      <c r="N4" s="18"/>
      <c r="O4" s="18"/>
      <c r="P4" s="18"/>
      <c r="Q4" s="18"/>
      <c r="R4" s="18">
        <v>0</v>
      </c>
      <c r="S4" s="18">
        <f>R4*0.4</f>
        <v>0</v>
      </c>
      <c r="T4" s="18"/>
      <c r="U4" s="18"/>
      <c r="V4" s="18"/>
      <c r="W4" s="18"/>
    </row>
    <row r="5" spans="1:23" x14ac:dyDescent="0.25">
      <c r="B5" s="47">
        <v>16</v>
      </c>
      <c r="C5" s="47">
        <f>'1. Modal Analysis'!$S5-'1. Modal Analysis'!$Q5</f>
        <v>3.9539999999999997</v>
      </c>
      <c r="R5">
        <v>10</v>
      </c>
      <c r="S5" s="18">
        <f t="shared" ref="S5:S10" si="0">R5*0.4</f>
        <v>4</v>
      </c>
    </row>
    <row r="6" spans="1:23" x14ac:dyDescent="0.25">
      <c r="A6" s="18"/>
      <c r="B6" s="48">
        <v>14</v>
      </c>
      <c r="C6" s="48">
        <f>'1. Modal Analysis'!$S6-'1. Modal Analysis'!$Q6</f>
        <v>5.2200000000000006</v>
      </c>
      <c r="D6" s="18"/>
      <c r="E6" s="18"/>
      <c r="F6" s="18"/>
      <c r="G6" s="18"/>
      <c r="H6" s="18"/>
      <c r="I6" s="18"/>
      <c r="J6" s="18"/>
      <c r="K6" s="18"/>
      <c r="L6" s="18"/>
      <c r="M6" s="18"/>
      <c r="N6" s="18"/>
      <c r="O6" s="18"/>
      <c r="P6" s="18"/>
      <c r="Q6" s="18"/>
      <c r="R6" s="18">
        <v>20</v>
      </c>
      <c r="S6" s="18">
        <f t="shared" si="0"/>
        <v>8</v>
      </c>
      <c r="T6" s="18"/>
      <c r="U6" s="18"/>
      <c r="V6" s="18"/>
      <c r="W6" s="18"/>
    </row>
    <row r="7" spans="1:23" x14ac:dyDescent="0.25">
      <c r="B7" s="47">
        <v>30</v>
      </c>
      <c r="C7" s="47">
        <f>'1. Modal Analysis'!$S7-'1. Modal Analysis'!$Q7</f>
        <v>4.74</v>
      </c>
      <c r="R7">
        <v>30</v>
      </c>
      <c r="S7" s="18">
        <f t="shared" si="0"/>
        <v>12</v>
      </c>
    </row>
    <row r="8" spans="1:23" x14ac:dyDescent="0.25">
      <c r="A8" s="18"/>
      <c r="B8" s="48">
        <v>30</v>
      </c>
      <c r="C8" s="48">
        <f>'1. Modal Analysis'!$S8-'1. Modal Analysis'!$Q8</f>
        <v>7.5229999999999997</v>
      </c>
      <c r="D8" s="18"/>
      <c r="E8" s="18"/>
      <c r="F8" s="18"/>
      <c r="G8" s="18"/>
      <c r="H8" s="18"/>
      <c r="I8" s="18"/>
      <c r="J8" s="18"/>
      <c r="K8" s="18"/>
      <c r="L8" s="18"/>
      <c r="M8" s="18"/>
      <c r="N8" s="18"/>
      <c r="O8" s="18"/>
      <c r="P8" s="18"/>
      <c r="Q8" s="18"/>
      <c r="R8" s="18">
        <v>40</v>
      </c>
      <c r="S8" s="18">
        <f t="shared" si="0"/>
        <v>16</v>
      </c>
      <c r="T8" s="18"/>
      <c r="U8" s="18"/>
      <c r="V8" s="18"/>
      <c r="W8" s="18"/>
    </row>
    <row r="9" spans="1:23" x14ac:dyDescent="0.25">
      <c r="A9" s="18"/>
      <c r="B9" s="47">
        <v>30</v>
      </c>
      <c r="C9" s="47">
        <f>'1. Modal Analysis'!$S9-'1. Modal Analysis'!$Q9</f>
        <v>2.8720000000000003</v>
      </c>
      <c r="D9" s="18"/>
      <c r="E9" s="18"/>
      <c r="F9" s="18"/>
      <c r="G9" s="18"/>
      <c r="H9" s="18"/>
      <c r="I9" s="18"/>
      <c r="J9" s="18"/>
      <c r="K9" s="18"/>
      <c r="L9" s="18"/>
      <c r="M9" s="18"/>
      <c r="N9" s="18"/>
      <c r="O9" s="18"/>
      <c r="P9" s="18"/>
      <c r="Q9" s="18"/>
      <c r="R9" s="18">
        <v>50</v>
      </c>
      <c r="S9" s="18">
        <f t="shared" si="0"/>
        <v>20</v>
      </c>
      <c r="T9" s="18"/>
      <c r="U9" s="18"/>
      <c r="V9" s="18"/>
      <c r="W9" s="18"/>
    </row>
    <row r="10" spans="1:23" x14ac:dyDescent="0.25">
      <c r="B10" s="48">
        <v>30</v>
      </c>
      <c r="C10" s="48">
        <f>'1. Modal Analysis'!$S10-'1. Modal Analysis'!$Q10</f>
        <v>3.9020000000000001</v>
      </c>
      <c r="R10">
        <v>60</v>
      </c>
      <c r="S10" s="18">
        <f t="shared" si="0"/>
        <v>24</v>
      </c>
    </row>
    <row r="11" spans="1:23" x14ac:dyDescent="0.25">
      <c r="A11" s="18"/>
      <c r="B11" s="47">
        <v>30</v>
      </c>
      <c r="C11" s="47">
        <f>'1. Modal Analysis'!$S11-'1. Modal Analysis'!$Q11</f>
        <v>3.2109999999999994</v>
      </c>
      <c r="D11" s="18"/>
      <c r="E11" s="18"/>
      <c r="F11" s="18"/>
      <c r="G11" s="18"/>
      <c r="H11" s="18"/>
      <c r="I11" s="18"/>
      <c r="J11" s="18"/>
      <c r="K11" s="18"/>
      <c r="L11" s="18"/>
      <c r="M11" s="18"/>
      <c r="N11" s="18"/>
      <c r="O11" s="18"/>
      <c r="P11" s="18"/>
      <c r="Q11" s="18"/>
      <c r="R11" s="18"/>
      <c r="S11" s="18"/>
      <c r="T11" s="18"/>
      <c r="U11" s="18"/>
      <c r="V11" s="18"/>
      <c r="W11" s="18"/>
    </row>
    <row r="12" spans="1:23" x14ac:dyDescent="0.25">
      <c r="B12" s="48">
        <v>30</v>
      </c>
      <c r="C12" s="48">
        <f>'1. Modal Analysis'!$S12-'1. Modal Analysis'!$Q12</f>
        <v>2.3499999999999996</v>
      </c>
    </row>
    <row r="13" spans="1:23" x14ac:dyDescent="0.25">
      <c r="A13" s="18"/>
      <c r="B13" s="47">
        <v>30</v>
      </c>
      <c r="C13" s="47">
        <f>'1. Modal Analysis'!$S13-'1. Modal Analysis'!$Q13</f>
        <v>4.04</v>
      </c>
      <c r="D13" s="18"/>
      <c r="E13" s="18"/>
      <c r="F13" s="18"/>
      <c r="G13" s="18"/>
      <c r="H13" s="18"/>
      <c r="I13" s="18"/>
      <c r="J13" s="18"/>
      <c r="K13" s="18"/>
      <c r="L13" s="18"/>
      <c r="M13" s="18"/>
      <c r="N13" s="18"/>
      <c r="O13" s="18"/>
      <c r="P13" s="18"/>
      <c r="Q13" s="18"/>
      <c r="R13" s="18"/>
      <c r="S13" s="18"/>
      <c r="T13" s="18"/>
      <c r="U13" s="18"/>
      <c r="V13" s="18"/>
      <c r="W13" s="18"/>
    </row>
    <row r="14" spans="1:23" x14ac:dyDescent="0.25">
      <c r="B14" s="48">
        <v>30</v>
      </c>
      <c r="C14" s="48">
        <f>'1. Modal Analysis'!$S14-'1. Modal Analysis'!$Q14</f>
        <v>15.280000000000001</v>
      </c>
    </row>
    <row r="15" spans="1:23" x14ac:dyDescent="0.25">
      <c r="A15" s="18"/>
      <c r="B15" s="42"/>
      <c r="C15" s="43"/>
      <c r="D15" s="18"/>
      <c r="E15" s="18"/>
      <c r="F15" s="18"/>
      <c r="G15" s="18"/>
      <c r="H15" s="18"/>
      <c r="I15" s="18"/>
      <c r="J15" s="18"/>
      <c r="K15" s="18"/>
      <c r="L15" s="18"/>
      <c r="M15" s="18"/>
      <c r="N15" s="18"/>
      <c r="O15" s="18"/>
      <c r="P15" s="18"/>
      <c r="Q15" s="18"/>
      <c r="R15" s="18"/>
      <c r="S15" s="18"/>
      <c r="T15" s="18"/>
      <c r="U15" s="18"/>
      <c r="V15" s="18"/>
      <c r="W15" s="18"/>
    </row>
    <row r="16" spans="1:23" x14ac:dyDescent="0.25">
      <c r="B16" s="44"/>
      <c r="C16" s="43"/>
    </row>
    <row r="17" spans="1:23" x14ac:dyDescent="0.25">
      <c r="A17" s="18"/>
      <c r="B17" s="45"/>
      <c r="C17" s="43"/>
      <c r="D17" s="18"/>
      <c r="E17" s="18"/>
      <c r="F17" s="18"/>
      <c r="G17" s="18"/>
      <c r="H17" s="18"/>
      <c r="I17" s="18"/>
      <c r="J17" s="18"/>
      <c r="K17" s="18"/>
      <c r="L17" s="18"/>
      <c r="M17" s="18"/>
      <c r="N17" s="18"/>
      <c r="O17" s="18"/>
      <c r="P17" s="18"/>
      <c r="Q17" s="18"/>
      <c r="R17" s="18"/>
      <c r="S17" s="18"/>
      <c r="T17" s="18"/>
      <c r="U17" s="18"/>
      <c r="V17" s="18"/>
      <c r="W17" s="18"/>
    </row>
    <row r="18" spans="1:23" x14ac:dyDescent="0.25">
      <c r="A18" s="18"/>
      <c r="B18" s="45"/>
      <c r="C18" s="43"/>
      <c r="D18" s="18"/>
      <c r="E18" s="18"/>
      <c r="F18" s="18"/>
      <c r="G18" s="18"/>
      <c r="H18" s="18"/>
      <c r="I18" s="18"/>
      <c r="J18" s="18"/>
      <c r="K18" s="18"/>
      <c r="L18" s="18"/>
      <c r="M18" s="18"/>
      <c r="N18" s="18"/>
      <c r="O18" s="18"/>
      <c r="P18" s="18"/>
      <c r="Q18" s="18"/>
      <c r="R18" s="18"/>
      <c r="S18" s="18"/>
      <c r="T18" s="18"/>
      <c r="U18" s="18"/>
      <c r="V18" s="18"/>
      <c r="W18" s="18"/>
    </row>
    <row r="19" spans="1:23" x14ac:dyDescent="0.25">
      <c r="B19" s="44"/>
      <c r="C19" s="43"/>
    </row>
  </sheetData>
  <phoneticPr fontId="8"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40" sqref="N40"/>
    </sheetView>
  </sheetViews>
  <sheetFormatPr defaultColWidth="15.140625" defaultRowHeight="15" customHeight="1" x14ac:dyDescent="0.25"/>
  <cols>
    <col min="1" max="26" width="7.5703125" customWidth="1"/>
  </cols>
  <sheetData/>
  <phoneticPr fontId="8"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 Page</vt:lpstr>
      <vt:lpstr>1. Modal Analysis</vt:lpstr>
      <vt:lpstr>2. Allowances and Pass Rate</vt:lpstr>
      <vt:lpstr>3. Relay Power</vt:lpstr>
      <vt:lpstr>4. Stacked Bar Charts</vt:lpstr>
      <vt:lpstr>Idle_Base_Allowance</vt:lpstr>
      <vt:lpstr>MeetsES</vt:lpstr>
      <vt:lpstr>No_Vehicle_Mode_Base</vt:lpstr>
      <vt:lpstr>No_Vehicle_Mode_Cellular</vt:lpstr>
      <vt:lpstr>No_Vehicle_Mode_LAN</vt:lpstr>
      <vt:lpstr>No_Vehicle_Mode_WiFi</vt:lpstr>
      <vt:lpstr>Partial_On_Base_Allowance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Unger, Rachel</dc:creator>
  <cp:lastModifiedBy>Phelan, Emmy</cp:lastModifiedBy>
  <dcterms:created xsi:type="dcterms:W3CDTF">2016-11-14T17:21:31Z</dcterms:created>
  <dcterms:modified xsi:type="dcterms:W3CDTF">2016-12-13T20:18:43Z</dcterms:modified>
</cp:coreProperties>
</file>