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255" windowWidth="10860" windowHeight="7920" activeTab="0"/>
  </bookViews>
  <sheets>
    <sheet name="Displays Data_Masked" sheetId="1" r:id="rId1"/>
    <sheet name="Displays Data_Analysis_up to 60" sheetId="2" r:id="rId2"/>
    <sheet name="Charts" sheetId="3" r:id="rId3"/>
  </sheets>
  <definedNames>
    <definedName name="_xlnm.Print_Titles" localSheetId="1">'Displays Data_Analysis_up to 60'!$1:$1</definedName>
    <definedName name="_xlnm.Print_Titles" localSheetId="0">'Displays Data_Masked'!$2:$2</definedName>
  </definedNames>
  <calcPr fullCalcOnLoad="1"/>
</workbook>
</file>

<file path=xl/comments1.xml><?xml version="1.0" encoding="utf-8"?>
<comments xmlns="http://schemas.openxmlformats.org/spreadsheetml/2006/main">
  <authors>
    <author>MCMcWhinney</author>
    <author>Peter May-Ostendorp</author>
    <author>Elliott Rector</author>
  </authors>
  <commentList>
    <comment ref="P2" authorId="0">
      <text>
        <r>
          <rPr>
            <b/>
            <sz val="8"/>
            <rFont val="Tahoma"/>
            <family val="0"/>
          </rPr>
          <t>ENERGY STAR:</t>
        </r>
        <r>
          <rPr>
            <sz val="8"/>
            <rFont val="Tahoma"/>
            <family val="0"/>
          </rPr>
          <t xml:space="preserve">
Please include information on displays additional features/functionality and the associated power budget for each. 
Examples include:
Speakers
TV Tuner
Audio Amplifiers
Ambient Light Sensor
Secondary power supply for optional add-in cards
Remote control</t>
        </r>
      </text>
    </comment>
    <comment ref="AY2" authorId="0">
      <text>
        <r>
          <rPr>
            <b/>
            <sz val="8"/>
            <rFont val="Tahoma"/>
            <family val="0"/>
          </rPr>
          <t xml:space="preserve">ENERGY STAR:
</t>
        </r>
        <r>
          <rPr>
            <sz val="8"/>
            <rFont val="Tahoma"/>
            <family val="2"/>
          </rPr>
          <t>Please indicate if this model is currently qualified under the ENERGY STAR Monitor version 4.1 program requirements</t>
        </r>
        <r>
          <rPr>
            <sz val="8"/>
            <rFont val="Tahoma"/>
            <family val="0"/>
          </rPr>
          <t xml:space="preserve">
</t>
        </r>
      </text>
    </comment>
    <comment ref="AZ2" authorId="0">
      <text>
        <r>
          <rPr>
            <b/>
            <sz val="8"/>
            <rFont val="Tahoma"/>
            <family val="0"/>
          </rPr>
          <t xml:space="preserve">ENERGY STAR:
</t>
        </r>
        <r>
          <rPr>
            <sz val="8"/>
            <rFont val="Tahoma"/>
            <family val="2"/>
          </rPr>
          <t xml:space="preserve">This column only applies to models that are qualified under the ENERGY STAR Television version 2.2 program requirements.  Leave column blank if model is not currently considered an ENERGY STAR TV.
</t>
        </r>
      </text>
    </comment>
    <comment ref="Q2" authorId="1">
      <text>
        <r>
          <rPr>
            <b/>
            <sz val="8"/>
            <rFont val="Tahoma"/>
            <family val="0"/>
          </rPr>
          <t>ENERGY STAR:</t>
        </r>
        <r>
          <rPr>
            <sz val="8"/>
            <rFont val="Tahoma"/>
            <family val="0"/>
          </rPr>
          <t xml:space="preserve">
Please list only one display input type.</t>
        </r>
      </text>
    </comment>
    <comment ref="K2" authorId="2">
      <text>
        <r>
          <rPr>
            <b/>
            <sz val="8"/>
            <rFont val="Tahoma"/>
            <family val="0"/>
          </rPr>
          <t>ENERGY STAR:</t>
        </r>
        <r>
          <rPr>
            <sz val="8"/>
            <rFont val="Tahoma"/>
            <family val="0"/>
          </rPr>
          <t xml:space="preserve">
Please indicate whether unit was tested at factory default settings. If the unit was tested in an "eco" or home mode setting, please provide a detailed description of the modifications in Column P.</t>
        </r>
      </text>
    </comment>
    <comment ref="N2" authorId="2">
      <text>
        <r>
          <rPr>
            <b/>
            <sz val="8"/>
            <rFont val="Tahoma"/>
            <family val="0"/>
          </rPr>
          <t>ENERGY STAR:</t>
        </r>
        <r>
          <rPr>
            <sz val="8"/>
            <rFont val="Tahoma"/>
            <family val="0"/>
          </rPr>
          <t xml:space="preserve">
Examples of audio/video ports include:
VGA 
DV-I
DVI-A
DVI-D
HDMI
S-Video
DisplayPort
Composite (C)
Component 3 wire (C3)
Component 4 wire (C4)
Component 5 wire (C5)
F Connector (Antenna) or (F)</t>
        </r>
      </text>
    </comment>
    <comment ref="AK2" authorId="2">
      <text>
        <r>
          <rPr>
            <b/>
            <sz val="8"/>
            <rFont val="Tahoma"/>
            <family val="0"/>
          </rPr>
          <t>ENERGY STAR:</t>
        </r>
        <r>
          <rPr>
            <sz val="8"/>
            <rFont val="Tahoma"/>
            <family val="0"/>
          </rPr>
          <t xml:space="preserve">
If display has an alternative energy efficiency mode, enter true power factor below.</t>
        </r>
      </text>
    </comment>
    <comment ref="AS2" authorId="2">
      <text>
        <r>
          <rPr>
            <b/>
            <sz val="8"/>
            <rFont val="Tahoma"/>
            <family val="0"/>
          </rPr>
          <t>ENERGY STAR:</t>
        </r>
        <r>
          <rPr>
            <sz val="8"/>
            <rFont val="Tahoma"/>
            <family val="0"/>
          </rPr>
          <t xml:space="preserve">
Enter minimum average efficiency in active mode as either a decimal or percentage.</t>
        </r>
      </text>
    </comment>
    <comment ref="AJ2" authorId="2">
      <text>
        <r>
          <rPr>
            <b/>
            <sz val="8"/>
            <rFont val="Tahoma"/>
            <family val="0"/>
          </rPr>
          <t>ENERGY STAR:</t>
        </r>
        <r>
          <rPr>
            <sz val="8"/>
            <rFont val="Tahoma"/>
            <family val="0"/>
          </rPr>
          <t xml:space="preserve">
If display has an alternative energy efficiency mode, enter true power below.</t>
        </r>
      </text>
    </comment>
  </commentList>
</comments>
</file>

<file path=xl/comments2.xml><?xml version="1.0" encoding="utf-8"?>
<comments xmlns="http://schemas.openxmlformats.org/spreadsheetml/2006/main">
  <authors>
    <author>MCMcWhinney</author>
  </authors>
  <commentList>
    <comment ref="U1" authorId="0">
      <text>
        <r>
          <rPr>
            <b/>
            <sz val="8"/>
            <rFont val="Tahoma"/>
            <family val="0"/>
          </rPr>
          <t xml:space="preserve">ENERGY STAR:
</t>
        </r>
        <r>
          <rPr>
            <sz val="8"/>
            <rFont val="Tahoma"/>
            <family val="2"/>
          </rPr>
          <t>Please indicate if this model is currently qualified under the ENERGY STAR Monitor version 4.1 program requirements</t>
        </r>
        <r>
          <rPr>
            <sz val="8"/>
            <rFont val="Tahoma"/>
            <family val="0"/>
          </rPr>
          <t xml:space="preserve">
</t>
        </r>
      </text>
    </comment>
    <comment ref="V1" authorId="0">
      <text>
        <r>
          <rPr>
            <b/>
            <sz val="8"/>
            <rFont val="Tahoma"/>
            <family val="0"/>
          </rPr>
          <t xml:space="preserve">ENERGY STAR:
</t>
        </r>
        <r>
          <rPr>
            <sz val="8"/>
            <rFont val="Tahoma"/>
            <family val="2"/>
          </rPr>
          <t xml:space="preserve">This column only applies to models that are qualified under the ENERGY STAR Television version 2.2 program requirements.  Leave column blank if model is not currently considered an ENERGY STAR TV.
</t>
        </r>
      </text>
    </comment>
  </commentList>
</comments>
</file>

<file path=xl/sharedStrings.xml><?xml version="1.0" encoding="utf-8"?>
<sst xmlns="http://schemas.openxmlformats.org/spreadsheetml/2006/main" count="832" uniqueCount="114">
  <si>
    <t>Plasma</t>
  </si>
  <si>
    <t>TN</t>
  </si>
  <si>
    <t>VA</t>
  </si>
  <si>
    <t>IPS</t>
  </si>
  <si>
    <t>USB</t>
  </si>
  <si>
    <t>Type of EPS
(Select)</t>
  </si>
  <si>
    <t>AC-DC</t>
  </si>
  <si>
    <t>AC-AC</t>
  </si>
  <si>
    <t>External power supply (EPS)</t>
  </si>
  <si>
    <t>Display Type (Select)</t>
  </si>
  <si>
    <t>Display Category (Select)</t>
  </si>
  <si>
    <t>Direct View</t>
  </si>
  <si>
    <t>Rear Projection</t>
  </si>
  <si>
    <t xml:space="preserve">Display </t>
  </si>
  <si>
    <t>LCD Panel Technology (select if applicable)</t>
  </si>
  <si>
    <t>Inputs and Other Features</t>
  </si>
  <si>
    <t>IEEE 1394</t>
  </si>
  <si>
    <t>Ethernet</t>
  </si>
  <si>
    <t>Automatic Brightness Control (Y/N)</t>
  </si>
  <si>
    <t>Qualified as ENERGY STAR Computer Monitor (Y/N)</t>
  </si>
  <si>
    <t>Qualified as ENERGY STAR Television (Y/N)</t>
  </si>
  <si>
    <t>Other</t>
  </si>
  <si>
    <t>Front Projection</t>
  </si>
  <si>
    <t>Network Peripheral Ports Present (examples below)</t>
  </si>
  <si>
    <t>Automatic Brightness Control (Select)</t>
  </si>
  <si>
    <t>On Power Test Data</t>
  </si>
  <si>
    <t>Low Power Mode Test Data</t>
  </si>
  <si>
    <t>Network Peripheral Ports Present (Select)</t>
  </si>
  <si>
    <t>Viewable Display Width (inches)</t>
  </si>
  <si>
    <t>Viewable Display Height (inches)</t>
  </si>
  <si>
    <t>Unit Tested at Factory Default Settings? (YES/NO)</t>
  </si>
  <si>
    <t>If not tested at factory defaults, please provide detailed description of the modifications from the factory settings</t>
  </si>
  <si>
    <t>Automatic Brightness Control On Power at 0 lux (W)</t>
  </si>
  <si>
    <t>Automatic Brightness Control On Power at 300 lux (W)</t>
  </si>
  <si>
    <r>
      <t>Maximum Luminance (cd/m</t>
    </r>
    <r>
      <rPr>
        <vertAlign val="superscript"/>
        <sz val="8"/>
        <color indexed="8"/>
        <rFont val="Arial"/>
        <family val="2"/>
      </rPr>
      <t>2</t>
    </r>
    <r>
      <rPr>
        <sz val="8"/>
        <color indexed="8"/>
        <rFont val="Arial"/>
        <family val="2"/>
      </rPr>
      <t>)</t>
    </r>
  </si>
  <si>
    <t>Unit Tested at Factory Default Settings? (Select)</t>
  </si>
  <si>
    <t>LCD Panel Technology                (Select if applicable)</t>
  </si>
  <si>
    <t>Yes</t>
  </si>
  <si>
    <t>No</t>
  </si>
  <si>
    <t>Audio/Video Ports Present (See comment for examples)</t>
  </si>
  <si>
    <r>
      <t>Luminance Using Black Level Static Video Signal   (cd/m</t>
    </r>
    <r>
      <rPr>
        <vertAlign val="superscript"/>
        <sz val="8"/>
        <rFont val="Arial"/>
        <family val="2"/>
      </rPr>
      <t>2</t>
    </r>
    <r>
      <rPr>
        <sz val="8"/>
        <rFont val="Arial"/>
        <family val="2"/>
      </rPr>
      <t xml:space="preserve">) </t>
    </r>
  </si>
  <si>
    <r>
      <t>Luminance Using White Level Static Video Signal   (cd/m</t>
    </r>
    <r>
      <rPr>
        <vertAlign val="superscript"/>
        <sz val="8"/>
        <rFont val="Arial"/>
        <family val="2"/>
      </rPr>
      <t>2</t>
    </r>
    <r>
      <rPr>
        <sz val="8"/>
        <rFont val="Arial"/>
        <family val="2"/>
      </rPr>
      <t xml:space="preserve">) </t>
    </r>
  </si>
  <si>
    <r>
      <t>Luminance Using Full Field Color Bar Static Video Signal   (cd/m</t>
    </r>
    <r>
      <rPr>
        <vertAlign val="superscript"/>
        <sz val="8"/>
        <rFont val="Arial"/>
        <family val="2"/>
      </rPr>
      <t>2</t>
    </r>
    <r>
      <rPr>
        <sz val="8"/>
        <rFont val="Arial"/>
        <family val="2"/>
      </rPr>
      <t xml:space="preserve">) </t>
    </r>
  </si>
  <si>
    <r>
      <t>Luminance Using Three Bar Static Video Signal   (cd/m</t>
    </r>
    <r>
      <rPr>
        <vertAlign val="superscript"/>
        <sz val="8"/>
        <rFont val="Arial"/>
        <family val="2"/>
      </rPr>
      <t>2</t>
    </r>
    <r>
      <rPr>
        <sz val="8"/>
        <rFont val="Arial"/>
        <family val="2"/>
      </rPr>
      <t xml:space="preserve">) </t>
    </r>
  </si>
  <si>
    <t>Nameplate Output Power
(W)</t>
  </si>
  <si>
    <t>Maximum Power in No-Load
(W)</t>
  </si>
  <si>
    <t>Resolution (pixels x pixels) (e.g. 1600x1200)</t>
  </si>
  <si>
    <t>Aspect Ratio (e.g. 16:9)</t>
  </si>
  <si>
    <t>Viewable Screen Size         (diagonal inches)</t>
  </si>
  <si>
    <t>Sleep Power                 (W)</t>
  </si>
  <si>
    <t>Off Power                      (W)</t>
  </si>
  <si>
    <t xml:space="preserve">EPS Manufacturer Name </t>
  </si>
  <si>
    <t>EPS Model Name</t>
  </si>
  <si>
    <t>EPS Model Number</t>
  </si>
  <si>
    <t>Minimum Average Efficiency in Active Mode
(Decimal or Percentage)</t>
  </si>
  <si>
    <t>Average On Mode During Broadcast Content Test Clip (W)</t>
  </si>
  <si>
    <t>Average On Mode During Internet Content Test Clip        (W)</t>
  </si>
  <si>
    <t>Other Features                  (See comment for examples)</t>
  </si>
  <si>
    <t>Display Input Used for Test                        (e.g. HDMI, Display Port)</t>
  </si>
  <si>
    <t>LCD</t>
  </si>
  <si>
    <r>
      <t xml:space="preserve">On Mode </t>
    </r>
    <r>
      <rPr>
        <b/>
        <sz val="8"/>
        <rFont val="Arial"/>
        <family val="2"/>
      </rPr>
      <t>True Power Factor</t>
    </r>
    <r>
      <rPr>
        <sz val="8"/>
        <rFont val="Arial"/>
        <family val="2"/>
      </rPr>
      <t xml:space="preserve"> During Static Test White Level Video Signal </t>
    </r>
  </si>
  <si>
    <r>
      <t xml:space="preserve">On Mode </t>
    </r>
    <r>
      <rPr>
        <b/>
        <sz val="8"/>
        <rFont val="Arial"/>
        <family val="2"/>
      </rPr>
      <t xml:space="preserve">True Power Factor </t>
    </r>
    <r>
      <rPr>
        <sz val="8"/>
        <rFont val="Arial"/>
        <family val="2"/>
      </rPr>
      <t xml:space="preserve">During Static Test Full Field Color Bar Video Signal        </t>
    </r>
  </si>
  <si>
    <r>
      <t xml:space="preserve">On Mode </t>
    </r>
    <r>
      <rPr>
        <b/>
        <sz val="8"/>
        <rFont val="Arial"/>
        <family val="2"/>
      </rPr>
      <t>True Power Factor</t>
    </r>
    <r>
      <rPr>
        <sz val="8"/>
        <rFont val="Arial"/>
        <family val="2"/>
      </rPr>
      <t xml:space="preserve"> During Static Test Three Bar Video Signal                   </t>
    </r>
  </si>
  <si>
    <r>
      <t xml:space="preserve">On Mode </t>
    </r>
    <r>
      <rPr>
        <b/>
        <sz val="8"/>
        <rFont val="Arial"/>
        <family val="2"/>
      </rPr>
      <t xml:space="preserve">True Power Factor </t>
    </r>
    <r>
      <rPr>
        <sz val="8"/>
        <rFont val="Arial"/>
        <family val="2"/>
      </rPr>
      <t xml:space="preserve">During Broadcast Content Test Clip </t>
    </r>
  </si>
  <si>
    <r>
      <t xml:space="preserve">On Mode </t>
    </r>
    <r>
      <rPr>
        <b/>
        <sz val="8"/>
        <rFont val="Arial"/>
        <family val="2"/>
      </rPr>
      <t xml:space="preserve">True Power Factor </t>
    </r>
    <r>
      <rPr>
        <sz val="8"/>
        <rFont val="Arial"/>
        <family val="2"/>
      </rPr>
      <t xml:space="preserve">During Internet Content Test Clip </t>
    </r>
  </si>
  <si>
    <t>1366 x 768</t>
  </si>
  <si>
    <t>16:9</t>
  </si>
  <si>
    <t>VGA, DVI-D, S-Video, C, C3</t>
  </si>
  <si>
    <t>Speaker(option), Audio Amplifiers,
Remote control</t>
  </si>
  <si>
    <t>VGA</t>
  </si>
  <si>
    <t>VGA, DVI-D, HDMI, S-Video, C, C3</t>
  </si>
  <si>
    <t>1920 x 1080</t>
  </si>
  <si>
    <t>1920x1080</t>
  </si>
  <si>
    <t>VGA, DVI, HDMI, C, C5</t>
  </si>
  <si>
    <t>Remote control</t>
  </si>
  <si>
    <t>HDMI</t>
  </si>
  <si>
    <t>1366x768</t>
  </si>
  <si>
    <r>
      <t>1920</t>
    </r>
    <r>
      <rPr>
        <sz val="8"/>
        <rFont val="ＭＳ Ｐゴシック"/>
        <family val="3"/>
      </rPr>
      <t>×</t>
    </r>
    <r>
      <rPr>
        <sz val="8"/>
        <rFont val="Arial"/>
        <family val="2"/>
      </rPr>
      <t>1080</t>
    </r>
  </si>
  <si>
    <t>--------</t>
  </si>
  <si>
    <t>Dynamic</t>
  </si>
  <si>
    <t xml:space="preserve">HDMI, Component, S-video, Composite </t>
  </si>
  <si>
    <t>------</t>
  </si>
  <si>
    <t>1920×1080</t>
  </si>
  <si>
    <t>1366×768</t>
  </si>
  <si>
    <r>
      <t>1024</t>
    </r>
    <r>
      <rPr>
        <sz val="8"/>
        <rFont val="ＭＳ Ｐゴシック"/>
        <family val="3"/>
      </rPr>
      <t>×</t>
    </r>
    <r>
      <rPr>
        <sz val="8"/>
        <rFont val="Arial"/>
        <family val="2"/>
      </rPr>
      <t>768</t>
    </r>
  </si>
  <si>
    <t>1024×720</t>
  </si>
  <si>
    <t>Average On Mode Power During Static Test Black Level Video Signal        (W)</t>
  </si>
  <si>
    <t>Average On Mode Power During Static Test White Level Video Signal     (W)</t>
  </si>
  <si>
    <t>Average On Mode Power During Static Test Full Field Color Bar Video Signal        (W)</t>
  </si>
  <si>
    <r>
      <t xml:space="preserve">Average On Mode Power </t>
    </r>
    <r>
      <rPr>
        <sz val="8"/>
        <rFont val="Arial"/>
        <family val="2"/>
      </rPr>
      <t>During Static Test Three Bar Video Signal                   (W)</t>
    </r>
  </si>
  <si>
    <t>On Mode Power at Alternative Energy Efficiency Mode                    (W)</t>
  </si>
  <si>
    <t xml:space="preserve">On Mode True Power Factor at Alternative Energy Efficiency Mode                    </t>
  </si>
  <si>
    <t>VGA, DVI-D, HDMI, C3 etc</t>
  </si>
  <si>
    <t>1360X768</t>
  </si>
  <si>
    <r>
      <t>On Mode</t>
    </r>
    <r>
      <rPr>
        <b/>
        <sz val="8"/>
        <rFont val="Arial"/>
        <family val="2"/>
      </rPr>
      <t xml:space="preserve"> True Power Factor </t>
    </r>
    <r>
      <rPr>
        <sz val="8"/>
        <rFont val="Arial"/>
        <family val="2"/>
      </rPr>
      <t xml:space="preserve">During Static Test Black Level Video Signal </t>
    </r>
  </si>
  <si>
    <t>Index</t>
  </si>
  <si>
    <t>Megapixels</t>
  </si>
  <si>
    <t>Screen Area (in2)</t>
  </si>
  <si>
    <t>Native Resolution</t>
  </si>
  <si>
    <t>E* Power Requirement (W)</t>
  </si>
  <si>
    <t>Pass On (1/0)</t>
  </si>
  <si>
    <t>Scenario 1</t>
  </si>
  <si>
    <t>Percent improvement in on</t>
  </si>
  <si>
    <t>Displays</t>
  </si>
  <si>
    <t>Scenario 1: Straight Line</t>
  </si>
  <si>
    <t>Displays spec line</t>
  </si>
  <si>
    <t>Delta Power (W)</t>
  </si>
  <si>
    <t>Display (W)</t>
  </si>
  <si>
    <t>DVI, VGA</t>
  </si>
  <si>
    <t>DVI</t>
  </si>
  <si>
    <t>plasma</t>
  </si>
  <si>
    <t>lcd</t>
  </si>
  <si>
    <t>total</t>
  </si>
  <si>
    <t>Pass sleep (1/0)</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</si>
</sst>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_-&quot;$&quot;* #,##0.00_-;\-&quot;$&quot;* #,##0.00_-;_-&quot;$&quot;* &quot;-&quot;??_-;_-@_-"/>
    <numFmt numFmtId="180" formatCode="_-&quot;$&quot;* #,##0_-;\-&quot;$&quot;* #,##0_-;_-&quot;$&quot;* &quot;-&quot;_-;_-@_-"/>
    <numFmt numFmtId="181" formatCode="[$€-2]\ #,##0.00_);[Red]\([$€-2]\ #,##0.00\)"/>
    <numFmt numFmtId="182" formatCode="[$-412]AM/PM\ h:mm:ss"/>
    <numFmt numFmtId="183" formatCode="[$-412]yyyy&quot;년&quot;\ m&quot;월&quot;\ d&quot;일&quot;\ dddd"/>
    <numFmt numFmtId="184" formatCode="0_ "/>
    <numFmt numFmtId="185" formatCode="0.000_ "/>
    <numFmt numFmtId="186" formatCode="0.0_ "/>
    <numFmt numFmtId="187" formatCode="0.00_ "/>
    <numFmt numFmtId="188" formatCode="m/d/yyyy"/>
    <numFmt numFmtId="189" formatCode="0.0"/>
    <numFmt numFmtId="190" formatCode="0.000"/>
    <numFmt numFmtId="191" formatCode="0.0000"/>
    <numFmt numFmtId="192" formatCode="0.00000"/>
    <numFmt numFmtId="193" formatCode="0.0000000"/>
    <numFmt numFmtId="194" formatCode="0.000000"/>
    <numFmt numFmtId="195" formatCode="0.00000000"/>
  </numFmts>
  <fonts count="17">
    <font>
      <sz val="10"/>
      <name val="Arial"/>
      <family val="2"/>
    </font>
    <font>
      <b/>
      <sz val="10"/>
      <name val="Arial"/>
      <family val="2"/>
    </font>
    <font>
      <sz val="8"/>
      <name val="Tahoma"/>
      <family val="2"/>
    </font>
    <font>
      <sz val="8"/>
      <name val="Arial"/>
      <family val="2"/>
    </font>
    <font>
      <sz val="8"/>
      <color indexed="8"/>
      <name val="Arial"/>
      <family val="2"/>
    </font>
    <font>
      <sz val="12"/>
      <color indexed="8"/>
      <name val="Arial"/>
      <family val="2"/>
    </font>
    <font>
      <sz val="12"/>
      <name val="Arial"/>
      <family val="2"/>
    </font>
    <font>
      <u val="single"/>
      <sz val="10"/>
      <color indexed="36"/>
      <name val="Arial"/>
      <family val="2"/>
    </font>
    <font>
      <u val="single"/>
      <sz val="10"/>
      <color indexed="12"/>
      <name val="Arial"/>
      <family val="2"/>
    </font>
    <font>
      <vertAlign val="superscript"/>
      <sz val="8"/>
      <name val="Arial"/>
      <family val="2"/>
    </font>
    <font>
      <vertAlign val="superscript"/>
      <sz val="8"/>
      <color indexed="8"/>
      <name val="Arial"/>
      <family val="2"/>
    </font>
    <font>
      <b/>
      <sz val="8"/>
      <name val="Arial"/>
      <family val="2"/>
    </font>
    <font>
      <sz val="7"/>
      <name val="Arial"/>
      <family val="2"/>
    </font>
    <font>
      <sz val="8"/>
      <name val="ＭＳ Ｐゴシック"/>
      <family val="3"/>
    </font>
    <font>
      <sz val="10"/>
      <name val="Helv"/>
      <family val="2"/>
    </font>
    <font>
      <b/>
      <sz val="14"/>
      <name val="Arial"/>
      <family val="2"/>
    </font>
    <font>
      <b/>
      <sz val="8"/>
      <name val="Tahoma"/>
      <family val="0"/>
    </font>
  </fonts>
  <fills count="9">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s>
  <borders count="22">
    <border>
      <left/>
      <right/>
      <top/>
      <bottom/>
      <diagonal/>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s>
  <cellStyleXfs count="22">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3" fillId="0" borderId="0" xfId="0" applyFont="1" applyAlignment="1">
      <alignment/>
    </xf>
    <xf numFmtId="0" fontId="3" fillId="0" borderId="0" xfId="0" applyFont="1" applyFill="1" applyAlignment="1">
      <alignment/>
    </xf>
    <xf numFmtId="0" fontId="3" fillId="0" borderId="0" xfId="0" applyFont="1" applyAlignment="1" applyProtection="1">
      <alignment/>
      <protection/>
    </xf>
    <xf numFmtId="0" fontId="5" fillId="2" borderId="1" xfId="0" applyFont="1" applyFill="1" applyBorder="1" applyAlignment="1" applyProtection="1">
      <alignment horizontal="centerContinuous"/>
      <protection/>
    </xf>
    <xf numFmtId="0" fontId="4" fillId="2" borderId="1" xfId="0" applyFont="1" applyFill="1" applyBorder="1" applyAlignment="1" applyProtection="1">
      <alignment horizontal="left" wrapText="1"/>
      <protection/>
    </xf>
    <xf numFmtId="0" fontId="4" fillId="2" borderId="0" xfId="0" applyFont="1" applyFill="1" applyBorder="1" applyAlignment="1">
      <alignment horizontal="left" wrapText="1"/>
    </xf>
    <xf numFmtId="0" fontId="3" fillId="3" borderId="0" xfId="0" applyFont="1" applyFill="1" applyBorder="1" applyAlignment="1">
      <alignment horizontal="left" wrapText="1"/>
    </xf>
    <xf numFmtId="0" fontId="4" fillId="3" borderId="0" xfId="0" applyFont="1" applyFill="1" applyBorder="1" applyAlignment="1">
      <alignment horizontal="left" wrapText="1"/>
    </xf>
    <xf numFmtId="0" fontId="3" fillId="4" borderId="0" xfId="0" applyFont="1" applyFill="1" applyBorder="1" applyAlignment="1">
      <alignment horizontal="left" wrapText="1"/>
    </xf>
    <xf numFmtId="0" fontId="3" fillId="0" borderId="0" xfId="0" applyFont="1" applyBorder="1" applyAlignment="1">
      <alignment horizontal="left"/>
    </xf>
    <xf numFmtId="0" fontId="3" fillId="3" borderId="1" xfId="0" applyFont="1" applyFill="1" applyBorder="1" applyAlignment="1" applyProtection="1">
      <alignment horizontal="left" wrapText="1"/>
      <protection/>
    </xf>
    <xf numFmtId="0" fontId="4" fillId="3" borderId="1" xfId="0" applyFont="1" applyFill="1" applyBorder="1" applyAlignment="1" applyProtection="1">
      <alignment horizontal="left" wrapText="1"/>
      <protection/>
    </xf>
    <xf numFmtId="0" fontId="3" fillId="5" borderId="1" xfId="0" applyFont="1" applyFill="1" applyBorder="1" applyAlignment="1" applyProtection="1">
      <alignment horizontal="left" wrapText="1"/>
      <protection/>
    </xf>
    <xf numFmtId="0" fontId="3" fillId="6" borderId="1" xfId="0" applyFont="1" applyFill="1" applyBorder="1" applyAlignment="1" applyProtection="1">
      <alignment horizontal="left" wrapText="1"/>
      <protection/>
    </xf>
    <xf numFmtId="0" fontId="3" fillId="7" borderId="1" xfId="0" applyFont="1" applyFill="1" applyBorder="1" applyAlignment="1" applyProtection="1">
      <alignment horizontal="left" wrapText="1"/>
      <protection/>
    </xf>
    <xf numFmtId="0" fontId="3" fillId="4" borderId="1" xfId="0" applyFont="1" applyFill="1" applyBorder="1" applyAlignment="1" applyProtection="1">
      <alignment horizontal="left" wrapText="1"/>
      <protection/>
    </xf>
    <xf numFmtId="0" fontId="3" fillId="0" borderId="0" xfId="0" applyFont="1" applyFill="1" applyAlignment="1" applyProtection="1">
      <alignment/>
      <protection locked="0"/>
    </xf>
    <xf numFmtId="0" fontId="4" fillId="0" borderId="0" xfId="0" applyFont="1" applyFill="1" applyBorder="1" applyAlignment="1" applyProtection="1">
      <alignment wrapText="1"/>
      <protection locked="0"/>
    </xf>
    <xf numFmtId="0" fontId="3" fillId="0" borderId="0" xfId="0" applyFont="1" applyAlignment="1" applyProtection="1">
      <alignment/>
      <protection locked="0"/>
    </xf>
    <xf numFmtId="0" fontId="3" fillId="0" borderId="0" xfId="0" applyFont="1" applyFill="1" applyBorder="1" applyAlignment="1" applyProtection="1">
      <alignment horizontal="right"/>
      <protection locked="0"/>
    </xf>
    <xf numFmtId="0" fontId="4" fillId="0" borderId="0" xfId="0" applyFont="1" applyFill="1" applyBorder="1" applyAlignment="1" applyProtection="1">
      <alignment horizontal="right" wrapText="1"/>
      <protection locked="0"/>
    </xf>
    <xf numFmtId="49" fontId="4" fillId="0" borderId="0" xfId="0" applyNumberFormat="1" applyFont="1" applyFill="1" applyBorder="1" applyAlignment="1" applyProtection="1">
      <alignment horizontal="right" wrapText="1"/>
      <protection locked="0"/>
    </xf>
    <xf numFmtId="185" fontId="4" fillId="0" borderId="0" xfId="0" applyNumberFormat="1" applyFont="1" applyFill="1" applyBorder="1" applyAlignment="1" applyProtection="1">
      <alignment horizontal="right" wrapText="1"/>
      <protection locked="0"/>
    </xf>
    <xf numFmtId="186" fontId="4" fillId="0" borderId="0" xfId="0" applyNumberFormat="1" applyFont="1" applyFill="1" applyBorder="1" applyAlignment="1" applyProtection="1">
      <alignment horizontal="right" wrapText="1"/>
      <protection locked="0"/>
    </xf>
    <xf numFmtId="187" fontId="4" fillId="0" borderId="0" xfId="0" applyNumberFormat="1" applyFont="1" applyFill="1" applyBorder="1" applyAlignment="1" applyProtection="1">
      <alignment horizontal="right" wrapText="1"/>
      <protection locked="0"/>
    </xf>
    <xf numFmtId="0" fontId="3" fillId="0" borderId="0" xfId="0" applyFont="1" applyBorder="1" applyAlignment="1" applyProtection="1">
      <alignment horizontal="right"/>
      <protection locked="0"/>
    </xf>
    <xf numFmtId="0" fontId="12" fillId="0" borderId="0" xfId="0" applyFont="1" applyFill="1" applyBorder="1" applyAlignment="1" applyProtection="1">
      <alignment horizontal="right"/>
      <protection locked="0"/>
    </xf>
    <xf numFmtId="0" fontId="3" fillId="0" borderId="0" xfId="0" applyFont="1" applyFill="1" applyBorder="1" applyAlignment="1" applyProtection="1">
      <alignment horizontal="right" wrapText="1"/>
      <protection locked="0"/>
    </xf>
    <xf numFmtId="0" fontId="3" fillId="0" borderId="0" xfId="0" applyFont="1" applyFill="1" applyAlignment="1" applyProtection="1">
      <alignment horizontal="right"/>
      <protection locked="0"/>
    </xf>
    <xf numFmtId="0" fontId="3" fillId="0" borderId="0" xfId="0" applyFont="1" applyAlignment="1" applyProtection="1">
      <alignment horizontal="right"/>
      <protection locked="0"/>
    </xf>
    <xf numFmtId="49" fontId="3" fillId="0" borderId="0" xfId="0" applyNumberFormat="1" applyFont="1" applyFill="1" applyAlignment="1" applyProtection="1">
      <alignment horizontal="right"/>
      <protection locked="0"/>
    </xf>
    <xf numFmtId="20" fontId="4" fillId="0" borderId="0" xfId="0" applyNumberFormat="1" applyFont="1" applyFill="1" applyBorder="1" applyAlignment="1" applyProtection="1" quotePrefix="1">
      <alignment horizontal="right" wrapText="1"/>
      <protection locked="0"/>
    </xf>
    <xf numFmtId="0" fontId="4" fillId="0" borderId="0" xfId="0" applyFont="1" applyFill="1" applyBorder="1" applyAlignment="1" applyProtection="1" quotePrefix="1">
      <alignment horizontal="right" wrapText="1"/>
      <protection locked="0"/>
    </xf>
    <xf numFmtId="0" fontId="1" fillId="0" borderId="0" xfId="0" applyFont="1" applyAlignment="1">
      <alignment/>
    </xf>
    <xf numFmtId="1" fontId="0" fillId="0" borderId="0" xfId="0" applyNumberFormat="1" applyAlignment="1">
      <alignment/>
    </xf>
    <xf numFmtId="0" fontId="11" fillId="0" borderId="2" xfId="0" applyFont="1" applyBorder="1" applyAlignment="1">
      <alignment horizontal="right"/>
    </xf>
    <xf numFmtId="0" fontId="11" fillId="0" borderId="3" xfId="0" applyFont="1" applyBorder="1" applyAlignment="1">
      <alignment horizontal="right"/>
    </xf>
    <xf numFmtId="0" fontId="11" fillId="0" borderId="0" xfId="0" applyFont="1" applyFill="1" applyAlignment="1" applyProtection="1">
      <alignment horizontal="right"/>
      <protection locked="0"/>
    </xf>
    <xf numFmtId="0" fontId="11" fillId="0" borderId="0" xfId="0" applyFont="1" applyFill="1" applyBorder="1" applyAlignment="1" applyProtection="1">
      <alignment horizontal="right"/>
      <protection locked="0"/>
    </xf>
    <xf numFmtId="0" fontId="11" fillId="0" borderId="0" xfId="0" applyFont="1" applyAlignment="1" applyProtection="1">
      <alignment horizontal="right"/>
      <protection locked="0"/>
    </xf>
    <xf numFmtId="0" fontId="11" fillId="0" borderId="0" xfId="0" applyFont="1" applyAlignment="1">
      <alignment horizontal="right"/>
    </xf>
    <xf numFmtId="189" fontId="4" fillId="0" borderId="0" xfId="0" applyNumberFormat="1" applyFont="1" applyFill="1" applyBorder="1" applyAlignment="1" applyProtection="1">
      <alignment horizontal="right" wrapText="1"/>
      <protection locked="0"/>
    </xf>
    <xf numFmtId="1" fontId="4" fillId="0" borderId="0" xfId="0" applyNumberFormat="1" applyFont="1" applyFill="1" applyBorder="1" applyAlignment="1" applyProtection="1">
      <alignment horizontal="right" wrapText="1"/>
      <protection locked="0"/>
    </xf>
    <xf numFmtId="189" fontId="3" fillId="0" borderId="0" xfId="0" applyNumberFormat="1" applyFont="1" applyFill="1" applyAlignment="1" applyProtection="1">
      <alignment horizontal="right"/>
      <protection locked="0"/>
    </xf>
    <xf numFmtId="0" fontId="11" fillId="4" borderId="0" xfId="0" applyFont="1" applyFill="1" applyBorder="1" applyAlignment="1">
      <alignment horizontal="left" wrapText="1"/>
    </xf>
    <xf numFmtId="1" fontId="3" fillId="0" borderId="0" xfId="0" applyNumberFormat="1" applyFont="1" applyAlignment="1" applyProtection="1">
      <alignment/>
      <protection locked="0"/>
    </xf>
    <xf numFmtId="1" fontId="3" fillId="0" borderId="0" xfId="0" applyNumberFormat="1" applyFont="1" applyFill="1" applyAlignment="1" applyProtection="1">
      <alignment horizontal="right"/>
      <protection locked="0"/>
    </xf>
    <xf numFmtId="0" fontId="11" fillId="4" borderId="0" xfId="0" applyFont="1" applyFill="1" applyBorder="1" applyAlignment="1">
      <alignment horizontal="left"/>
    </xf>
    <xf numFmtId="9" fontId="3" fillId="0" borderId="0" xfId="21" applyFont="1" applyFill="1" applyAlignment="1" applyProtection="1">
      <alignment horizontal="right"/>
      <protection locked="0"/>
    </xf>
    <xf numFmtId="0" fontId="11" fillId="0" borderId="4" xfId="0" applyFont="1" applyBorder="1" applyAlignment="1" applyProtection="1">
      <alignment horizontal="center"/>
      <protection locked="0"/>
    </xf>
    <xf numFmtId="0" fontId="11" fillId="0" borderId="5" xfId="0" applyFont="1" applyBorder="1" applyAlignment="1" applyProtection="1">
      <alignment horizontal="left"/>
      <protection locked="0"/>
    </xf>
    <xf numFmtId="9" fontId="11" fillId="0" borderId="0" xfId="21" applyFont="1" applyFill="1" applyAlignment="1" applyProtection="1">
      <alignment/>
      <protection locked="0"/>
    </xf>
    <xf numFmtId="9" fontId="11" fillId="0" borderId="0" xfId="21" applyFont="1" applyFill="1" applyAlignment="1" applyProtection="1">
      <alignment horizontal="right"/>
      <protection locked="0"/>
    </xf>
    <xf numFmtId="0" fontId="1"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Fill="1" applyBorder="1" applyAlignment="1">
      <alignment/>
    </xf>
    <xf numFmtId="0" fontId="11" fillId="0" borderId="13" xfId="0" applyFont="1" applyBorder="1" applyAlignment="1" applyProtection="1">
      <alignment horizontal="center"/>
      <protection locked="0"/>
    </xf>
    <xf numFmtId="0" fontId="0" fillId="0" borderId="14" xfId="0" applyBorder="1" applyAlignment="1">
      <alignment/>
    </xf>
    <xf numFmtId="0" fontId="0" fillId="0" borderId="15" xfId="0" applyBorder="1" applyAlignment="1">
      <alignment/>
    </xf>
    <xf numFmtId="1" fontId="0" fillId="0" borderId="16" xfId="0" applyNumberFormat="1" applyBorder="1" applyAlignment="1">
      <alignment/>
    </xf>
    <xf numFmtId="1" fontId="0" fillId="0" borderId="17" xfId="0" applyNumberFormat="1" applyBorder="1" applyAlignment="1">
      <alignment/>
    </xf>
    <xf numFmtId="0" fontId="0" fillId="0" borderId="18" xfId="0" applyBorder="1" applyAlignment="1">
      <alignment/>
    </xf>
    <xf numFmtId="1" fontId="0" fillId="0" borderId="19" xfId="0" applyNumberFormat="1" applyBorder="1" applyAlignment="1">
      <alignment/>
    </xf>
    <xf numFmtId="9" fontId="4" fillId="0" borderId="0" xfId="21" applyFont="1" applyFill="1" applyBorder="1" applyAlignment="1" applyProtection="1">
      <alignment horizontal="right" wrapText="1"/>
      <protection locked="0"/>
    </xf>
    <xf numFmtId="0" fontId="0" fillId="0" borderId="20" xfId="0" applyBorder="1" applyAlignment="1">
      <alignment/>
    </xf>
    <xf numFmtId="1" fontId="0" fillId="0" borderId="21" xfId="0" applyNumberFormat="1" applyBorder="1" applyAlignment="1">
      <alignment/>
    </xf>
    <xf numFmtId="0" fontId="1" fillId="0" borderId="18" xfId="0" applyFont="1" applyBorder="1" applyAlignment="1">
      <alignment/>
    </xf>
    <xf numFmtId="0" fontId="1" fillId="0" borderId="19" xfId="0" applyFont="1" applyBorder="1" applyAlignment="1">
      <alignment/>
    </xf>
    <xf numFmtId="0" fontId="0" fillId="0" borderId="4" xfId="0" applyFill="1" applyBorder="1" applyAlignment="1">
      <alignment/>
    </xf>
    <xf numFmtId="0" fontId="0" fillId="0" borderId="4" xfId="0" applyBorder="1" applyAlignment="1">
      <alignment/>
    </xf>
    <xf numFmtId="1" fontId="1" fillId="0" borderId="0" xfId="0" applyNumberFormat="1" applyFont="1" applyAlignment="1">
      <alignment/>
    </xf>
    <xf numFmtId="0" fontId="4" fillId="8" borderId="0" xfId="0" applyFont="1" applyFill="1" applyBorder="1" applyAlignment="1" applyProtection="1">
      <alignment horizontal="right" wrapText="1"/>
      <protection locked="0"/>
    </xf>
    <xf numFmtId="0" fontId="6" fillId="4" borderId="1" xfId="0" applyFont="1" applyFill="1" applyBorder="1" applyAlignment="1" applyProtection="1">
      <alignment horizontal="center"/>
      <protection/>
    </xf>
    <xf numFmtId="0" fontId="0" fillId="0" borderId="1" xfId="0" applyBorder="1" applyAlignment="1" applyProtection="1">
      <alignment horizontal="center"/>
      <protection/>
    </xf>
    <xf numFmtId="0" fontId="5" fillId="3" borderId="1" xfId="0" applyFont="1" applyFill="1" applyBorder="1" applyAlignment="1" applyProtection="1">
      <alignment horizontal="center"/>
      <protection/>
    </xf>
    <xf numFmtId="0" fontId="5" fillId="5" borderId="5" xfId="0" applyFont="1" applyFill="1" applyBorder="1" applyAlignment="1" applyProtection="1">
      <alignment horizontal="center"/>
      <protection/>
    </xf>
    <xf numFmtId="0" fontId="0" fillId="0" borderId="4" xfId="0" applyBorder="1" applyAlignment="1" applyProtection="1">
      <alignment horizontal="center"/>
      <protection/>
    </xf>
    <xf numFmtId="0" fontId="0" fillId="0" borderId="13" xfId="0" applyBorder="1" applyAlignment="1" applyProtection="1">
      <alignment horizontal="center"/>
      <protection/>
    </xf>
    <xf numFmtId="0" fontId="5" fillId="7" borderId="1"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05"/>
          <c:w val="0.92"/>
          <c:h val="0.915"/>
        </c:manualLayout>
      </c:layout>
      <c:scatterChart>
        <c:scatterStyle val="lineMarker"/>
        <c:varyColors val="0"/>
        <c:ser>
          <c:idx val="0"/>
          <c:order val="0"/>
          <c:tx>
            <c:v>LCD, 768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'Displays Data_Analysis_up to 60'!$L$2:$L$10</c:f>
              <c:numCache>
                <c:ptCount val="9"/>
                <c:pt idx="0">
                  <c:v>529.2299999999999</c:v>
                </c:pt>
                <c:pt idx="1">
                  <c:v>426.25</c:v>
                </c:pt>
                <c:pt idx="2">
                  <c:v>687.53</c:v>
                </c:pt>
                <c:pt idx="3">
                  <c:v>687.53</c:v>
                </c:pt>
                <c:pt idx="4">
                  <c:v>687.53</c:v>
                </c:pt>
                <c:pt idx="5">
                  <c:v>423.5</c:v>
                </c:pt>
                <c:pt idx="6">
                  <c:v>684.0400000000001</c:v>
                </c:pt>
                <c:pt idx="7">
                  <c:v>753.96</c:v>
                </c:pt>
                <c:pt idx="8">
                  <c:v>902.25</c:v>
                </c:pt>
              </c:numCache>
            </c:numRef>
          </c:xVal>
          <c:yVal>
            <c:numRef>
              <c:f>'Displays Data_Analysis_up to 60'!$M$2:$M$10</c:f>
              <c:numCache>
                <c:ptCount val="9"/>
                <c:pt idx="0">
                  <c:v>87.1</c:v>
                </c:pt>
                <c:pt idx="1">
                  <c:v>156</c:v>
                </c:pt>
                <c:pt idx="2">
                  <c:v>196</c:v>
                </c:pt>
                <c:pt idx="3">
                  <c:v>228</c:v>
                </c:pt>
                <c:pt idx="4">
                  <c:v>206</c:v>
                </c:pt>
                <c:pt idx="5">
                  <c:v>84</c:v>
                </c:pt>
                <c:pt idx="6">
                  <c:v>170.3</c:v>
                </c:pt>
                <c:pt idx="7">
                  <c:v>148</c:v>
                </c:pt>
                <c:pt idx="8">
                  <c:v>212.4</c:v>
                </c:pt>
              </c:numCache>
            </c:numRef>
          </c:yVal>
          <c:smooth val="0"/>
        </c:ser>
        <c:ser>
          <c:idx val="1"/>
          <c:order val="1"/>
          <c:tx>
            <c:v>LCD, 1080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xVal>
            <c:numRef>
              <c:f>'Displays Data_Analysis_up to 60'!$L$11:$L$18</c:f>
              <c:numCache>
                <c:ptCount val="8"/>
                <c:pt idx="0">
                  <c:v>753.96</c:v>
                </c:pt>
                <c:pt idx="1">
                  <c:v>908.5200000000001</c:v>
                </c:pt>
                <c:pt idx="2">
                  <c:v>908.5200000000001</c:v>
                </c:pt>
                <c:pt idx="3">
                  <c:v>908.5200000000001</c:v>
                </c:pt>
                <c:pt idx="4">
                  <c:v>943</c:v>
                </c:pt>
                <c:pt idx="5">
                  <c:v>1171.92</c:v>
                </c:pt>
                <c:pt idx="6">
                  <c:v>1157.7</c:v>
                </c:pt>
                <c:pt idx="7">
                  <c:v>1365.61</c:v>
                </c:pt>
              </c:numCache>
            </c:numRef>
          </c:xVal>
          <c:yVal>
            <c:numRef>
              <c:f>'Displays Data_Analysis_up to 60'!$M$11:$M$18</c:f>
              <c:numCache>
                <c:ptCount val="8"/>
                <c:pt idx="0">
                  <c:v>190</c:v>
                </c:pt>
                <c:pt idx="1">
                  <c:v>225</c:v>
                </c:pt>
                <c:pt idx="2">
                  <c:v>278</c:v>
                </c:pt>
                <c:pt idx="3">
                  <c:v>225</c:v>
                </c:pt>
                <c:pt idx="4">
                  <c:v>201</c:v>
                </c:pt>
                <c:pt idx="5">
                  <c:v>326</c:v>
                </c:pt>
                <c:pt idx="6">
                  <c:v>295</c:v>
                </c:pt>
                <c:pt idx="7">
                  <c:v>418</c:v>
                </c:pt>
              </c:numCache>
            </c:numRef>
          </c:yVal>
          <c:smooth val="0"/>
        </c:ser>
        <c:ser>
          <c:idx val="2"/>
          <c:order val="2"/>
          <c:tx>
            <c:v>Plasma, 768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99FF"/>
              </a:solidFill>
              <a:ln>
                <a:solidFill>
                  <a:srgbClr val="CC99FF"/>
                </a:solidFill>
              </a:ln>
            </c:spPr>
          </c:marker>
          <c:xVal>
            <c:numRef>
              <c:f>'Displays Data_Analysis_up to 60'!$L$19:$L$22</c:f>
              <c:numCache>
                <c:ptCount val="4"/>
                <c:pt idx="0">
                  <c:v>576</c:v>
                </c:pt>
                <c:pt idx="1">
                  <c:v>720</c:v>
                </c:pt>
                <c:pt idx="2">
                  <c:v>780.7</c:v>
                </c:pt>
                <c:pt idx="3">
                  <c:v>1056</c:v>
                </c:pt>
              </c:numCache>
            </c:numRef>
          </c:xVal>
          <c:yVal>
            <c:numRef>
              <c:f>'Displays Data_Analysis_up to 60'!$M$19:$M$22</c:f>
              <c:numCache>
                <c:ptCount val="4"/>
                <c:pt idx="0">
                  <c:v>227.56</c:v>
                </c:pt>
                <c:pt idx="1">
                  <c:v>258.64</c:v>
                </c:pt>
                <c:pt idx="2">
                  <c:v>486</c:v>
                </c:pt>
                <c:pt idx="3">
                  <c:v>334.744</c:v>
                </c:pt>
              </c:numCache>
            </c:numRef>
          </c:yVal>
          <c:smooth val="0"/>
        </c:ser>
        <c:ser>
          <c:idx val="3"/>
          <c:order val="3"/>
          <c:tx>
            <c:v>Plasma, 1080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xVal>
            <c:numRef>
              <c:f>'Displays Data_Analysis_up to 60'!$L$23:$L$29</c:f>
              <c:numCache>
                <c:ptCount val="7"/>
                <c:pt idx="0">
                  <c:v>720</c:v>
                </c:pt>
                <c:pt idx="1">
                  <c:v>1075.0200000000002</c:v>
                </c:pt>
                <c:pt idx="2">
                  <c:v>1056</c:v>
                </c:pt>
                <c:pt idx="3">
                  <c:v>1056</c:v>
                </c:pt>
                <c:pt idx="4">
                  <c:v>1056</c:v>
                </c:pt>
                <c:pt idx="5">
                  <c:v>1056</c:v>
                </c:pt>
                <c:pt idx="6">
                  <c:v>1428</c:v>
                </c:pt>
              </c:numCache>
            </c:numRef>
          </c:xVal>
          <c:yVal>
            <c:numRef>
              <c:f>'Displays Data_Analysis_up to 60'!$M$23:$M$29</c:f>
              <c:numCache>
                <c:ptCount val="7"/>
                <c:pt idx="0">
                  <c:v>399.76</c:v>
                </c:pt>
                <c:pt idx="1">
                  <c:v>340</c:v>
                </c:pt>
                <c:pt idx="2">
                  <c:v>467.74</c:v>
                </c:pt>
                <c:pt idx="3">
                  <c:v>463.18</c:v>
                </c:pt>
                <c:pt idx="4">
                  <c:v>441.5</c:v>
                </c:pt>
                <c:pt idx="5">
                  <c:v>421.42</c:v>
                </c:pt>
                <c:pt idx="6">
                  <c:v>527.56</c:v>
                </c:pt>
              </c:numCache>
            </c:numRef>
          </c:yVal>
          <c:smooth val="0"/>
        </c:ser>
        <c:ser>
          <c:idx val="5"/>
          <c:order val="4"/>
          <c:tx>
            <c:v>E* Displays</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Charts!$M$4:$M$12</c:f>
              <c:numCache/>
            </c:numRef>
          </c:xVal>
          <c:yVal>
            <c:numRef>
              <c:f>Charts!$N$4:$N$12</c:f>
              <c:numCache/>
            </c:numRef>
          </c:yVal>
          <c:smooth val="0"/>
        </c:ser>
        <c:axId val="60858370"/>
        <c:axId val="10854419"/>
      </c:scatterChart>
      <c:valAx>
        <c:axId val="60858370"/>
        <c:scaling>
          <c:orientation val="minMax"/>
          <c:max val="1500"/>
          <c:min val="300"/>
        </c:scaling>
        <c:axPos val="b"/>
        <c:title>
          <c:tx>
            <c:rich>
              <a:bodyPr vert="horz" rot="0" anchor="ctr"/>
              <a:lstStyle/>
              <a:p>
                <a:pPr algn="ctr">
                  <a:defRPr/>
                </a:pPr>
                <a:r>
                  <a:rPr lang="en-US" cap="none" sz="800" b="1" i="0" u="none" baseline="0">
                    <a:latin typeface="Arial"/>
                    <a:ea typeface="Arial"/>
                    <a:cs typeface="Arial"/>
                  </a:rPr>
                  <a:t>Screen area (in2)</a:t>
                </a:r>
              </a:p>
            </c:rich>
          </c:tx>
          <c:layout/>
          <c:overlay val="0"/>
          <c:spPr>
            <a:noFill/>
            <a:ln>
              <a:noFill/>
            </a:ln>
          </c:spPr>
        </c:title>
        <c:delete val="0"/>
        <c:numFmt formatCode="General" sourceLinked="1"/>
        <c:majorTickMark val="out"/>
        <c:minorTickMark val="none"/>
        <c:tickLblPos val="nextTo"/>
        <c:crossAx val="10854419"/>
        <c:crosses val="autoZero"/>
        <c:crossBetween val="midCat"/>
        <c:dispUnits/>
        <c:majorUnit val="300"/>
      </c:valAx>
      <c:valAx>
        <c:axId val="10854419"/>
        <c:scaling>
          <c:orientation val="minMax"/>
          <c:max val="600"/>
          <c:min val="0"/>
        </c:scaling>
        <c:axPos val="l"/>
        <c:title>
          <c:tx>
            <c:rich>
              <a:bodyPr vert="horz" rot="-5400000" anchor="ctr"/>
              <a:lstStyle/>
              <a:p>
                <a:pPr algn="ctr">
                  <a:defRPr/>
                </a:pPr>
                <a:r>
                  <a:rPr lang="en-US" cap="none" sz="800" b="1" i="0" u="none" baseline="0">
                    <a:latin typeface="Arial"/>
                    <a:ea typeface="Arial"/>
                    <a:cs typeface="Arial"/>
                  </a:rPr>
                  <a:t>On Power (W)</a:t>
                </a:r>
              </a:p>
            </c:rich>
          </c:tx>
          <c:layout/>
          <c:overlay val="0"/>
          <c:spPr>
            <a:noFill/>
            <a:ln>
              <a:noFill/>
            </a:ln>
          </c:spPr>
        </c:title>
        <c:majorGridlines/>
        <c:delete val="0"/>
        <c:numFmt formatCode="0" sourceLinked="0"/>
        <c:majorTickMark val="out"/>
        <c:minorTickMark val="none"/>
        <c:tickLblPos val="nextTo"/>
        <c:crossAx val="60858370"/>
        <c:crosses val="autoZero"/>
        <c:crossBetween val="midCat"/>
        <c:dispUnits/>
        <c:majorUnit val="100"/>
      </c:valAx>
      <c:spPr>
        <a:gradFill rotWithShape="1">
          <a:gsLst>
            <a:gs pos="0">
              <a:srgbClr val="CCFFFF"/>
            </a:gs>
            <a:gs pos="100000">
              <a:srgbClr val="EDFFFF"/>
            </a:gs>
          </a:gsLst>
          <a:lin ang="5400000" scaled="1"/>
        </a:gradFill>
        <a:ln w="12700">
          <a:solidFill>
            <a:srgbClr val="C0C0C0"/>
          </a:solidFill>
        </a:ln>
      </c:spPr>
    </c:plotArea>
    <c:legend>
      <c:legendPos val="r"/>
      <c:layout>
        <c:manualLayout>
          <c:xMode val="edge"/>
          <c:yMode val="edge"/>
          <c:x val="0.775"/>
          <c:y val="0.58825"/>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cdr:x>
      <cdr:y>0.07275</cdr:y>
    </cdr:from>
    <cdr:to>
      <cdr:x>0.319</cdr:x>
      <cdr:y>0.14575</cdr:y>
    </cdr:to>
    <cdr:sp>
      <cdr:nvSpPr>
        <cdr:cNvPr id="1" name="TextBox 2"/>
        <cdr:cNvSpPr txBox="1">
          <a:spLocks noChangeArrowheads="1"/>
        </cdr:cNvSpPr>
      </cdr:nvSpPr>
      <cdr:spPr>
        <a:xfrm>
          <a:off x="819150" y="333375"/>
          <a:ext cx="1343025" cy="3429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400" b="1" i="0" u="none" baseline="0">
              <a:latin typeface="Arial"/>
              <a:ea typeface="Arial"/>
              <a:cs typeface="Arial"/>
            </a:rPr>
            <a:t>"Displays"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xdr:row>
      <xdr:rowOff>76200</xdr:rowOff>
    </xdr:from>
    <xdr:to>
      <xdr:col>11</xdr:col>
      <xdr:colOff>314325</xdr:colOff>
      <xdr:row>31</xdr:row>
      <xdr:rowOff>38100</xdr:rowOff>
    </xdr:to>
    <xdr:graphicFrame>
      <xdr:nvGraphicFramePr>
        <xdr:cNvPr id="1" name="Chart 3"/>
        <xdr:cNvGraphicFramePr/>
      </xdr:nvGraphicFramePr>
      <xdr:xfrm>
        <a:off x="247650" y="419100"/>
        <a:ext cx="6772275" cy="4667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2"/>
  <dimension ref="A1:BE408"/>
  <sheetViews>
    <sheetView tabSelected="1" workbookViewId="0" topLeftCell="A1">
      <selection activeCell="Z38" sqref="Z38:AA38"/>
    </sheetView>
  </sheetViews>
  <sheetFormatPr defaultColWidth="9.140625" defaultRowHeight="12.75"/>
  <cols>
    <col min="1" max="1" width="9.140625" style="41" customWidth="1"/>
    <col min="2" max="3" width="12.8515625" style="3" customWidth="1"/>
    <col min="4" max="4" width="15.00390625" style="1" customWidth="1"/>
    <col min="5" max="5" width="12.7109375" style="1" customWidth="1"/>
    <col min="6" max="6" width="11.421875" style="1" customWidth="1"/>
    <col min="7" max="7" width="12.57421875" style="1" customWidth="1"/>
    <col min="8" max="8" width="11.7109375" style="1" customWidth="1"/>
    <col min="9" max="11" width="12.140625" style="1" customWidth="1"/>
    <col min="12" max="12" width="14.28125" style="1" customWidth="1"/>
    <col min="13" max="13" width="18.28125" style="1" customWidth="1"/>
    <col min="14" max="14" width="21.7109375" style="1" customWidth="1"/>
    <col min="15" max="15" width="14.57421875" style="1" customWidth="1"/>
    <col min="16" max="16" width="21.00390625" style="1" customWidth="1"/>
    <col min="17" max="17" width="11.140625" style="1" customWidth="1"/>
    <col min="18" max="18" width="15.57421875" style="1" customWidth="1"/>
    <col min="19" max="19" width="14.7109375" style="1" customWidth="1"/>
    <col min="20" max="20" width="15.140625" style="1" customWidth="1"/>
    <col min="21" max="21" width="14.28125" style="1" customWidth="1"/>
    <col min="22" max="22" width="14.57421875" style="1" customWidth="1"/>
    <col min="23" max="23" width="15.28125" style="1" customWidth="1"/>
    <col min="24" max="24" width="15.140625" style="1" customWidth="1"/>
    <col min="25" max="25" width="14.8515625" style="1" customWidth="1"/>
    <col min="26" max="26" width="13.28125" style="1" customWidth="1"/>
    <col min="27" max="27" width="12.8515625" style="1" customWidth="1"/>
    <col min="28" max="29" width="13.57421875" style="1" customWidth="1"/>
    <col min="30" max="33" width="15.140625" style="1" customWidth="1"/>
    <col min="34" max="35" width="12.421875" style="1" customWidth="1"/>
    <col min="36" max="36" width="13.57421875" style="1" customWidth="1"/>
    <col min="37" max="37" width="13.8515625" style="1" customWidth="1"/>
    <col min="38" max="39" width="18.421875" style="2" customWidth="1"/>
    <col min="40" max="40" width="20.140625" style="1" customWidth="1"/>
    <col min="41" max="41" width="21.57421875" style="1" customWidth="1"/>
    <col min="42" max="42" width="24.57421875" style="1" customWidth="1"/>
    <col min="43" max="43" width="21.00390625" style="1" customWidth="1"/>
    <col min="44" max="44" width="17.28125" style="1" customWidth="1"/>
    <col min="45" max="45" width="18.7109375" style="1" customWidth="1"/>
    <col min="46" max="46" width="21.00390625" style="1" customWidth="1"/>
    <col min="47" max="54" width="9.140625" style="1" hidden="1" customWidth="1"/>
    <col min="55" max="55" width="14.140625" style="1" hidden="1" customWidth="1"/>
    <col min="56" max="56" width="8.7109375" style="1" hidden="1" customWidth="1"/>
    <col min="57" max="57" width="8.8515625" style="1" hidden="1" customWidth="1"/>
    <col min="58" max="16384" width="9.140625" style="1" customWidth="1"/>
  </cols>
  <sheetData>
    <row r="1" spans="1:46" ht="15.75" customHeight="1" thickBot="1">
      <c r="A1" s="37"/>
      <c r="B1" s="4" t="s">
        <v>13</v>
      </c>
      <c r="C1" s="4"/>
      <c r="D1" s="4"/>
      <c r="E1" s="4"/>
      <c r="F1" s="4"/>
      <c r="G1" s="4"/>
      <c r="H1" s="4"/>
      <c r="I1" s="4"/>
      <c r="J1" s="4"/>
      <c r="K1" s="81" t="s">
        <v>15</v>
      </c>
      <c r="L1" s="80"/>
      <c r="M1" s="80"/>
      <c r="N1" s="80"/>
      <c r="O1" s="80"/>
      <c r="P1" s="80"/>
      <c r="Q1" s="82" t="s">
        <v>25</v>
      </c>
      <c r="R1" s="83"/>
      <c r="S1" s="83"/>
      <c r="T1" s="83"/>
      <c r="U1" s="83"/>
      <c r="V1" s="83"/>
      <c r="W1" s="83"/>
      <c r="X1" s="83"/>
      <c r="Y1" s="83"/>
      <c r="Z1" s="83"/>
      <c r="AA1" s="83"/>
      <c r="AB1" s="83"/>
      <c r="AC1" s="83"/>
      <c r="AD1" s="83"/>
      <c r="AE1" s="83"/>
      <c r="AF1" s="83"/>
      <c r="AG1" s="83"/>
      <c r="AH1" s="83"/>
      <c r="AI1" s="83"/>
      <c r="AJ1" s="83"/>
      <c r="AK1" s="84"/>
      <c r="AL1" s="85" t="s">
        <v>26</v>
      </c>
      <c r="AM1" s="80"/>
      <c r="AN1" s="79" t="s">
        <v>8</v>
      </c>
      <c r="AO1" s="80"/>
      <c r="AP1" s="80"/>
      <c r="AQ1" s="80"/>
      <c r="AR1" s="80"/>
      <c r="AS1" s="80"/>
      <c r="AT1" s="80"/>
    </row>
    <row r="2" spans="1:57" s="10" customFormat="1" ht="87.75" customHeight="1" thickBot="1">
      <c r="A2" s="36" t="s">
        <v>95</v>
      </c>
      <c r="B2" s="5" t="s">
        <v>9</v>
      </c>
      <c r="C2" s="5" t="s">
        <v>10</v>
      </c>
      <c r="D2" s="5" t="s">
        <v>36</v>
      </c>
      <c r="E2" s="5" t="s">
        <v>46</v>
      </c>
      <c r="F2" s="5" t="s">
        <v>47</v>
      </c>
      <c r="G2" s="5" t="s">
        <v>48</v>
      </c>
      <c r="H2" s="5" t="s">
        <v>28</v>
      </c>
      <c r="I2" s="5" t="s">
        <v>29</v>
      </c>
      <c r="J2" s="5" t="s">
        <v>34</v>
      </c>
      <c r="K2" s="11" t="s">
        <v>35</v>
      </c>
      <c r="L2" s="11" t="s">
        <v>31</v>
      </c>
      <c r="M2" s="12" t="s">
        <v>27</v>
      </c>
      <c r="N2" s="12" t="s">
        <v>39</v>
      </c>
      <c r="O2" s="11" t="s">
        <v>24</v>
      </c>
      <c r="P2" s="12" t="s">
        <v>57</v>
      </c>
      <c r="Q2" s="13" t="s">
        <v>58</v>
      </c>
      <c r="R2" s="13" t="s">
        <v>94</v>
      </c>
      <c r="S2" s="13" t="s">
        <v>86</v>
      </c>
      <c r="T2" s="13" t="s">
        <v>60</v>
      </c>
      <c r="U2" s="13" t="s">
        <v>87</v>
      </c>
      <c r="V2" s="13" t="s">
        <v>61</v>
      </c>
      <c r="W2" s="13" t="s">
        <v>88</v>
      </c>
      <c r="X2" s="13" t="s">
        <v>62</v>
      </c>
      <c r="Y2" s="13" t="s">
        <v>89</v>
      </c>
      <c r="Z2" s="13" t="s">
        <v>55</v>
      </c>
      <c r="AA2" s="13" t="s">
        <v>63</v>
      </c>
      <c r="AB2" s="13" t="s">
        <v>56</v>
      </c>
      <c r="AC2" s="13" t="s">
        <v>64</v>
      </c>
      <c r="AD2" s="13" t="s">
        <v>40</v>
      </c>
      <c r="AE2" s="13" t="s">
        <v>41</v>
      </c>
      <c r="AF2" s="13" t="s">
        <v>42</v>
      </c>
      <c r="AG2" s="13" t="s">
        <v>43</v>
      </c>
      <c r="AH2" s="14" t="s">
        <v>32</v>
      </c>
      <c r="AI2" s="14" t="s">
        <v>33</v>
      </c>
      <c r="AJ2" s="14" t="s">
        <v>90</v>
      </c>
      <c r="AK2" s="14" t="s">
        <v>91</v>
      </c>
      <c r="AL2" s="15" t="s">
        <v>49</v>
      </c>
      <c r="AM2" s="15" t="s">
        <v>50</v>
      </c>
      <c r="AN2" s="16" t="s">
        <v>5</v>
      </c>
      <c r="AO2" s="16" t="s">
        <v>51</v>
      </c>
      <c r="AP2" s="16" t="s">
        <v>52</v>
      </c>
      <c r="AQ2" s="16" t="s">
        <v>53</v>
      </c>
      <c r="AR2" s="16" t="s">
        <v>44</v>
      </c>
      <c r="AS2" s="16" t="s">
        <v>54</v>
      </c>
      <c r="AT2" s="16" t="s">
        <v>45</v>
      </c>
      <c r="AU2" s="6" t="s">
        <v>9</v>
      </c>
      <c r="AV2" s="6" t="s">
        <v>10</v>
      </c>
      <c r="AW2" s="6" t="s">
        <v>14</v>
      </c>
      <c r="AX2" s="7" t="s">
        <v>18</v>
      </c>
      <c r="AY2" s="8" t="s">
        <v>19</v>
      </c>
      <c r="AZ2" s="8" t="s">
        <v>20</v>
      </c>
      <c r="BA2" s="9" t="s">
        <v>5</v>
      </c>
      <c r="BB2" s="7" t="s">
        <v>30</v>
      </c>
      <c r="BE2" s="8" t="s">
        <v>23</v>
      </c>
    </row>
    <row r="3" spans="1:57" s="29" customFormat="1" ht="11.25" customHeight="1">
      <c r="A3" s="38">
        <v>1</v>
      </c>
      <c r="B3" s="29" t="s">
        <v>59</v>
      </c>
      <c r="C3" s="29" t="s">
        <v>11</v>
      </c>
      <c r="D3" s="21" t="s">
        <v>2</v>
      </c>
      <c r="E3" s="21" t="s">
        <v>72</v>
      </c>
      <c r="F3" s="22" t="s">
        <v>66</v>
      </c>
      <c r="G3" s="21">
        <v>52</v>
      </c>
      <c r="H3" s="21">
        <v>45.6</v>
      </c>
      <c r="I3" s="21">
        <v>25.7</v>
      </c>
      <c r="J3" s="21"/>
      <c r="K3" s="21" t="s">
        <v>37</v>
      </c>
      <c r="L3" s="21"/>
      <c r="M3" s="29" t="s">
        <v>4</v>
      </c>
      <c r="N3" s="20" t="s">
        <v>92</v>
      </c>
      <c r="O3" s="21" t="s">
        <v>38</v>
      </c>
      <c r="P3" s="21"/>
      <c r="Q3" s="21" t="s">
        <v>75</v>
      </c>
      <c r="R3" s="21"/>
      <c r="S3" s="21"/>
      <c r="T3" s="21">
        <v>0.98</v>
      </c>
      <c r="U3" s="21">
        <v>326</v>
      </c>
      <c r="V3" s="21">
        <v>0.98</v>
      </c>
      <c r="W3" s="21">
        <v>326</v>
      </c>
      <c r="X3" s="21">
        <v>0.98</v>
      </c>
      <c r="Y3" s="21">
        <v>326</v>
      </c>
      <c r="Z3" s="21">
        <v>326</v>
      </c>
      <c r="AA3" s="21">
        <v>0.98</v>
      </c>
      <c r="AB3" s="21">
        <v>326</v>
      </c>
      <c r="AC3" s="21">
        <v>0.98</v>
      </c>
      <c r="AD3" s="21">
        <v>0</v>
      </c>
      <c r="AE3" s="21">
        <v>491</v>
      </c>
      <c r="AF3" s="21">
        <v>284</v>
      </c>
      <c r="AG3" s="21">
        <v>491</v>
      </c>
      <c r="AH3" s="21"/>
      <c r="AI3" s="21"/>
      <c r="AJ3" s="21"/>
      <c r="AK3" s="21"/>
      <c r="AL3" s="21">
        <v>1.2</v>
      </c>
      <c r="AM3" s="21">
        <v>1.15</v>
      </c>
      <c r="AU3" s="29" t="s">
        <v>0</v>
      </c>
      <c r="AV3" s="21" t="s">
        <v>11</v>
      </c>
      <c r="AW3" s="21" t="s">
        <v>1</v>
      </c>
      <c r="AX3" s="29" t="s">
        <v>37</v>
      </c>
      <c r="AY3" s="29" t="s">
        <v>37</v>
      </c>
      <c r="AZ3" s="29" t="s">
        <v>37</v>
      </c>
      <c r="BA3" s="29" t="s">
        <v>6</v>
      </c>
      <c r="BB3" s="29" t="s">
        <v>37</v>
      </c>
      <c r="BE3" s="29" t="s">
        <v>16</v>
      </c>
    </row>
    <row r="4" spans="1:57" s="29" customFormat="1" ht="11.25" customHeight="1">
      <c r="A4" s="38">
        <v>2</v>
      </c>
      <c r="B4" s="30" t="s">
        <v>59</v>
      </c>
      <c r="C4" s="29" t="s">
        <v>11</v>
      </c>
      <c r="D4" s="21" t="s">
        <v>2</v>
      </c>
      <c r="E4" s="21" t="s">
        <v>72</v>
      </c>
      <c r="F4" s="31" t="s">
        <v>66</v>
      </c>
      <c r="G4" s="21">
        <v>57</v>
      </c>
      <c r="H4" s="21">
        <v>49.3</v>
      </c>
      <c r="I4" s="21">
        <v>27.7</v>
      </c>
      <c r="J4" s="21"/>
      <c r="K4" s="21" t="s">
        <v>37</v>
      </c>
      <c r="L4" s="21"/>
      <c r="M4" s="29" t="s">
        <v>4</v>
      </c>
      <c r="N4" s="20" t="s">
        <v>92</v>
      </c>
      <c r="O4" s="21" t="s">
        <v>38</v>
      </c>
      <c r="P4" s="21"/>
      <c r="Q4" s="21" t="s">
        <v>75</v>
      </c>
      <c r="R4" s="21"/>
      <c r="S4" s="21"/>
      <c r="T4" s="21">
        <v>0.98</v>
      </c>
      <c r="U4" s="21">
        <v>418</v>
      </c>
      <c r="V4" s="21">
        <v>0.98</v>
      </c>
      <c r="W4" s="21">
        <v>418</v>
      </c>
      <c r="X4" s="21">
        <v>0.98</v>
      </c>
      <c r="Y4" s="21">
        <v>418</v>
      </c>
      <c r="Z4" s="21">
        <v>418</v>
      </c>
      <c r="AA4" s="21">
        <v>0.98</v>
      </c>
      <c r="AB4" s="21">
        <v>418</v>
      </c>
      <c r="AC4" s="21">
        <v>0.98</v>
      </c>
      <c r="AD4" s="21">
        <v>0</v>
      </c>
      <c r="AE4" s="21">
        <v>598</v>
      </c>
      <c r="AF4" s="21">
        <v>280</v>
      </c>
      <c r="AG4" s="21">
        <v>598</v>
      </c>
      <c r="AH4" s="21"/>
      <c r="AI4" s="21"/>
      <c r="AJ4" s="21"/>
      <c r="AK4" s="21"/>
      <c r="AL4" s="21">
        <v>0.6</v>
      </c>
      <c r="AM4" s="21">
        <v>0.58</v>
      </c>
      <c r="AU4" s="29" t="s">
        <v>59</v>
      </c>
      <c r="AV4" s="21" t="s">
        <v>12</v>
      </c>
      <c r="AW4" s="21" t="s">
        <v>2</v>
      </c>
      <c r="AX4" s="29" t="s">
        <v>38</v>
      </c>
      <c r="AY4" s="29" t="s">
        <v>38</v>
      </c>
      <c r="AZ4" s="29" t="s">
        <v>38</v>
      </c>
      <c r="BA4" s="29" t="s">
        <v>7</v>
      </c>
      <c r="BB4" s="29" t="s">
        <v>38</v>
      </c>
      <c r="BE4" s="29" t="s">
        <v>4</v>
      </c>
    </row>
    <row r="5" spans="1:57" s="29" customFormat="1" ht="11.25" customHeight="1">
      <c r="A5" s="38">
        <v>3</v>
      </c>
      <c r="B5" s="30" t="s">
        <v>59</v>
      </c>
      <c r="C5" s="29" t="s">
        <v>11</v>
      </c>
      <c r="D5" s="21" t="s">
        <v>2</v>
      </c>
      <c r="E5" s="21" t="s">
        <v>93</v>
      </c>
      <c r="F5" s="31" t="s">
        <v>66</v>
      </c>
      <c r="G5" s="21">
        <v>32</v>
      </c>
      <c r="H5" s="21">
        <v>27.5</v>
      </c>
      <c r="I5" s="21">
        <v>15.5</v>
      </c>
      <c r="J5" s="21"/>
      <c r="K5" s="21" t="s">
        <v>37</v>
      </c>
      <c r="L5" s="21"/>
      <c r="M5" s="29" t="s">
        <v>4</v>
      </c>
      <c r="N5" s="20" t="s">
        <v>92</v>
      </c>
      <c r="O5" s="21" t="s">
        <v>38</v>
      </c>
      <c r="P5" s="21"/>
      <c r="Q5" s="21" t="s">
        <v>75</v>
      </c>
      <c r="R5" s="21"/>
      <c r="S5" s="21"/>
      <c r="T5" s="21">
        <v>0.98</v>
      </c>
      <c r="U5" s="21">
        <v>156</v>
      </c>
      <c r="V5" s="21">
        <v>0.98</v>
      </c>
      <c r="W5" s="21">
        <v>156</v>
      </c>
      <c r="X5" s="21">
        <v>0.98</v>
      </c>
      <c r="Y5" s="21">
        <v>156</v>
      </c>
      <c r="Z5" s="21">
        <v>156</v>
      </c>
      <c r="AA5" s="21">
        <v>0.98</v>
      </c>
      <c r="AB5" s="21">
        <v>156</v>
      </c>
      <c r="AC5" s="21">
        <v>0.98</v>
      </c>
      <c r="AD5" s="21">
        <v>0</v>
      </c>
      <c r="AE5" s="21">
        <v>513</v>
      </c>
      <c r="AF5" s="21">
        <v>246</v>
      </c>
      <c r="AG5" s="21">
        <v>513</v>
      </c>
      <c r="AH5" s="21"/>
      <c r="AI5" s="21"/>
      <c r="AJ5" s="21"/>
      <c r="AK5" s="21"/>
      <c r="AL5" s="29">
        <v>1.56</v>
      </c>
      <c r="AM5" s="29">
        <v>1.5</v>
      </c>
      <c r="AU5" s="30" t="s">
        <v>21</v>
      </c>
      <c r="AV5" s="21" t="s">
        <v>22</v>
      </c>
      <c r="AW5" s="21" t="s">
        <v>3</v>
      </c>
      <c r="BE5" s="20" t="s">
        <v>17</v>
      </c>
    </row>
    <row r="6" spans="1:57" s="29" customFormat="1" ht="11.25" customHeight="1">
      <c r="A6" s="38">
        <v>4</v>
      </c>
      <c r="B6" s="30" t="s">
        <v>59</v>
      </c>
      <c r="C6" s="29" t="s">
        <v>11</v>
      </c>
      <c r="D6" s="21" t="s">
        <v>2</v>
      </c>
      <c r="E6" s="21" t="s">
        <v>93</v>
      </c>
      <c r="F6" s="31" t="s">
        <v>66</v>
      </c>
      <c r="G6" s="21">
        <v>40</v>
      </c>
      <c r="H6" s="21">
        <v>34.9</v>
      </c>
      <c r="I6" s="21">
        <v>19.7</v>
      </c>
      <c r="J6" s="21"/>
      <c r="K6" s="21" t="s">
        <v>37</v>
      </c>
      <c r="L6" s="21"/>
      <c r="M6" s="29" t="s">
        <v>4</v>
      </c>
      <c r="N6" s="20" t="s">
        <v>92</v>
      </c>
      <c r="O6" s="21" t="s">
        <v>38</v>
      </c>
      <c r="P6" s="21"/>
      <c r="Q6" s="21" t="s">
        <v>75</v>
      </c>
      <c r="R6" s="21"/>
      <c r="S6" s="21"/>
      <c r="T6" s="21">
        <v>0.98</v>
      </c>
      <c r="U6" s="21">
        <v>196</v>
      </c>
      <c r="V6" s="21">
        <v>0.98</v>
      </c>
      <c r="W6" s="21">
        <v>196</v>
      </c>
      <c r="X6" s="21">
        <v>0.98</v>
      </c>
      <c r="Y6" s="21">
        <v>196</v>
      </c>
      <c r="Z6" s="21">
        <v>196</v>
      </c>
      <c r="AA6" s="21">
        <v>0.98</v>
      </c>
      <c r="AB6" s="21">
        <v>196</v>
      </c>
      <c r="AC6" s="21">
        <v>0.98</v>
      </c>
      <c r="AD6" s="21">
        <v>0</v>
      </c>
      <c r="AE6" s="21">
        <v>442</v>
      </c>
      <c r="AF6" s="21">
        <v>211</v>
      </c>
      <c r="AG6" s="21">
        <v>442</v>
      </c>
      <c r="AH6" s="21"/>
      <c r="AI6" s="21"/>
      <c r="AJ6" s="21"/>
      <c r="AK6" s="21"/>
      <c r="AL6" s="29">
        <v>1.56</v>
      </c>
      <c r="AM6" s="29">
        <v>1.5</v>
      </c>
      <c r="AU6" s="30"/>
      <c r="BE6" s="29" t="s">
        <v>21</v>
      </c>
    </row>
    <row r="7" spans="1:47" s="29" customFormat="1" ht="11.25" customHeight="1">
      <c r="A7" s="38">
        <v>5</v>
      </c>
      <c r="B7" s="30" t="s">
        <v>59</v>
      </c>
      <c r="C7" s="29" t="s">
        <v>11</v>
      </c>
      <c r="D7" s="21" t="s">
        <v>2</v>
      </c>
      <c r="E7" s="21" t="s">
        <v>72</v>
      </c>
      <c r="F7" s="31" t="s">
        <v>66</v>
      </c>
      <c r="G7" s="29">
        <v>46</v>
      </c>
      <c r="H7" s="29">
        <v>40.2</v>
      </c>
      <c r="I7" s="29">
        <v>22.6</v>
      </c>
      <c r="K7" s="29" t="s">
        <v>37</v>
      </c>
      <c r="M7" s="29" t="s">
        <v>4</v>
      </c>
      <c r="N7" s="20" t="s">
        <v>92</v>
      </c>
      <c r="O7" s="21" t="s">
        <v>38</v>
      </c>
      <c r="P7" s="21"/>
      <c r="Q7" s="29" t="s">
        <v>75</v>
      </c>
      <c r="R7" s="21"/>
      <c r="T7" s="21">
        <v>0.98</v>
      </c>
      <c r="U7" s="29">
        <v>225</v>
      </c>
      <c r="V7" s="21">
        <v>0.98</v>
      </c>
      <c r="W7" s="29">
        <v>225</v>
      </c>
      <c r="X7" s="21">
        <v>0.98</v>
      </c>
      <c r="Y7" s="29">
        <v>225</v>
      </c>
      <c r="Z7" s="29">
        <v>225</v>
      </c>
      <c r="AA7" s="21">
        <v>0.98</v>
      </c>
      <c r="AB7" s="29">
        <v>225</v>
      </c>
      <c r="AC7" s="21">
        <v>0.98</v>
      </c>
      <c r="AD7" s="21">
        <v>0</v>
      </c>
      <c r="AE7" s="29">
        <v>437</v>
      </c>
      <c r="AF7" s="29">
        <v>256</v>
      </c>
      <c r="AG7" s="29">
        <v>437</v>
      </c>
      <c r="AL7" s="29">
        <v>1.56</v>
      </c>
      <c r="AM7" s="29">
        <v>1.5</v>
      </c>
      <c r="AU7" s="30"/>
    </row>
    <row r="8" spans="1:39" s="29" customFormat="1" ht="11.25" customHeight="1">
      <c r="A8" s="38">
        <v>6</v>
      </c>
      <c r="B8" s="30" t="s">
        <v>59</v>
      </c>
      <c r="C8" s="29" t="s">
        <v>11</v>
      </c>
      <c r="D8" s="21" t="s">
        <v>2</v>
      </c>
      <c r="E8" s="21" t="s">
        <v>93</v>
      </c>
      <c r="F8" s="31" t="s">
        <v>66</v>
      </c>
      <c r="G8" s="29">
        <v>40</v>
      </c>
      <c r="H8" s="21">
        <v>34.9</v>
      </c>
      <c r="I8" s="21">
        <v>19.7</v>
      </c>
      <c r="K8" s="29" t="s">
        <v>37</v>
      </c>
      <c r="M8" s="29" t="s">
        <v>4</v>
      </c>
      <c r="N8" s="20" t="s">
        <v>92</v>
      </c>
      <c r="O8" s="21" t="s">
        <v>38</v>
      </c>
      <c r="P8" s="21"/>
      <c r="Q8" s="29" t="s">
        <v>75</v>
      </c>
      <c r="R8" s="21"/>
      <c r="T8" s="21">
        <v>0.98</v>
      </c>
      <c r="U8" s="29">
        <v>228</v>
      </c>
      <c r="V8" s="21">
        <v>0.98</v>
      </c>
      <c r="W8" s="29">
        <v>228</v>
      </c>
      <c r="X8" s="21">
        <v>0.98</v>
      </c>
      <c r="Y8" s="29">
        <v>228</v>
      </c>
      <c r="Z8" s="29">
        <v>228</v>
      </c>
      <c r="AA8" s="21">
        <v>0.98</v>
      </c>
      <c r="AB8" s="29">
        <v>228</v>
      </c>
      <c r="AC8" s="21">
        <v>0.98</v>
      </c>
      <c r="AD8" s="21">
        <v>0</v>
      </c>
      <c r="AE8" s="29">
        <v>456</v>
      </c>
      <c r="AF8" s="29">
        <v>232</v>
      </c>
      <c r="AG8" s="29">
        <v>456</v>
      </c>
      <c r="AL8" s="29">
        <v>0.9</v>
      </c>
      <c r="AM8" s="29">
        <v>0.8</v>
      </c>
    </row>
    <row r="9" spans="1:39" s="29" customFormat="1" ht="11.25" customHeight="1">
      <c r="A9" s="38">
        <v>7</v>
      </c>
      <c r="B9" s="30" t="s">
        <v>59</v>
      </c>
      <c r="C9" s="29" t="s">
        <v>11</v>
      </c>
      <c r="D9" s="21" t="s">
        <v>2</v>
      </c>
      <c r="E9" s="21" t="s">
        <v>72</v>
      </c>
      <c r="F9" s="31" t="s">
        <v>66</v>
      </c>
      <c r="G9" s="29">
        <v>46</v>
      </c>
      <c r="H9" s="29">
        <v>40.2</v>
      </c>
      <c r="I9" s="29">
        <v>22.6</v>
      </c>
      <c r="K9" s="29" t="s">
        <v>37</v>
      </c>
      <c r="M9" s="29" t="s">
        <v>4</v>
      </c>
      <c r="N9" s="20" t="s">
        <v>92</v>
      </c>
      <c r="O9" s="21" t="s">
        <v>38</v>
      </c>
      <c r="P9" s="21"/>
      <c r="Q9" s="29" t="s">
        <v>75</v>
      </c>
      <c r="R9" s="21"/>
      <c r="T9" s="21">
        <v>0.98</v>
      </c>
      <c r="U9" s="29">
        <v>278</v>
      </c>
      <c r="V9" s="21">
        <v>0.98</v>
      </c>
      <c r="W9" s="29">
        <v>278</v>
      </c>
      <c r="X9" s="21">
        <v>0.98</v>
      </c>
      <c r="Y9" s="29">
        <v>278</v>
      </c>
      <c r="Z9" s="29">
        <v>278</v>
      </c>
      <c r="AA9" s="21">
        <v>0.98</v>
      </c>
      <c r="AB9" s="29">
        <v>278</v>
      </c>
      <c r="AC9" s="21">
        <v>0.98</v>
      </c>
      <c r="AD9" s="21">
        <v>0</v>
      </c>
      <c r="AE9" s="29">
        <v>681</v>
      </c>
      <c r="AF9" s="29">
        <v>387</v>
      </c>
      <c r="AG9" s="29">
        <v>681</v>
      </c>
      <c r="AL9" s="29">
        <v>0.9</v>
      </c>
      <c r="AM9" s="29">
        <v>0.8</v>
      </c>
    </row>
    <row r="10" spans="1:39" s="29" customFormat="1" ht="11.25" customHeight="1">
      <c r="A10" s="38">
        <v>8</v>
      </c>
      <c r="B10" s="30" t="s">
        <v>59</v>
      </c>
      <c r="C10" s="29" t="s">
        <v>11</v>
      </c>
      <c r="D10" s="21" t="s">
        <v>2</v>
      </c>
      <c r="E10" s="21" t="s">
        <v>93</v>
      </c>
      <c r="F10" s="31" t="s">
        <v>66</v>
      </c>
      <c r="G10" s="29">
        <v>40</v>
      </c>
      <c r="H10" s="21">
        <v>34.9</v>
      </c>
      <c r="I10" s="21">
        <v>19.7</v>
      </c>
      <c r="K10" s="29" t="s">
        <v>37</v>
      </c>
      <c r="M10" s="29" t="s">
        <v>4</v>
      </c>
      <c r="N10" s="20" t="s">
        <v>92</v>
      </c>
      <c r="O10" s="21" t="s">
        <v>38</v>
      </c>
      <c r="P10" s="20"/>
      <c r="Q10" s="29" t="s">
        <v>75</v>
      </c>
      <c r="R10" s="21"/>
      <c r="T10" s="21">
        <v>0.98</v>
      </c>
      <c r="U10" s="29">
        <v>206</v>
      </c>
      <c r="V10" s="21">
        <v>0.98</v>
      </c>
      <c r="W10" s="29">
        <v>206</v>
      </c>
      <c r="X10" s="21">
        <v>0.98</v>
      </c>
      <c r="Y10" s="29">
        <v>206</v>
      </c>
      <c r="Z10" s="29">
        <v>206</v>
      </c>
      <c r="AA10" s="21">
        <v>0.98</v>
      </c>
      <c r="AB10" s="29">
        <v>206</v>
      </c>
      <c r="AC10" s="21">
        <v>0.98</v>
      </c>
      <c r="AD10" s="21">
        <v>0</v>
      </c>
      <c r="AE10" s="29">
        <v>442</v>
      </c>
      <c r="AF10" s="29">
        <v>198</v>
      </c>
      <c r="AG10" s="29">
        <v>442</v>
      </c>
      <c r="AL10" s="29">
        <v>1.56</v>
      </c>
      <c r="AM10" s="29">
        <v>1.5</v>
      </c>
    </row>
    <row r="11" spans="1:39" s="29" customFormat="1" ht="11.25" customHeight="1">
      <c r="A11" s="38">
        <v>9</v>
      </c>
      <c r="B11" s="30" t="s">
        <v>59</v>
      </c>
      <c r="C11" s="29" t="s">
        <v>11</v>
      </c>
      <c r="D11" s="21" t="s">
        <v>2</v>
      </c>
      <c r="E11" s="21" t="s">
        <v>72</v>
      </c>
      <c r="F11" s="31" t="s">
        <v>66</v>
      </c>
      <c r="G11" s="29">
        <v>46</v>
      </c>
      <c r="H11" s="29">
        <v>40.2</v>
      </c>
      <c r="I11" s="29">
        <v>22.6</v>
      </c>
      <c r="K11" s="29" t="s">
        <v>37</v>
      </c>
      <c r="M11" s="29" t="s">
        <v>4</v>
      </c>
      <c r="N11" s="20" t="s">
        <v>92</v>
      </c>
      <c r="O11" s="21" t="s">
        <v>38</v>
      </c>
      <c r="P11" s="20"/>
      <c r="Q11" s="29" t="s">
        <v>75</v>
      </c>
      <c r="R11" s="21"/>
      <c r="T11" s="21">
        <v>0.98</v>
      </c>
      <c r="U11" s="29">
        <v>225</v>
      </c>
      <c r="V11" s="21">
        <v>0.98</v>
      </c>
      <c r="W11" s="29">
        <v>225</v>
      </c>
      <c r="X11" s="21">
        <v>0.98</v>
      </c>
      <c r="Y11" s="29">
        <v>225</v>
      </c>
      <c r="Z11" s="29">
        <v>225</v>
      </c>
      <c r="AA11" s="21">
        <v>0.98</v>
      </c>
      <c r="AB11" s="29">
        <v>225</v>
      </c>
      <c r="AC11" s="21">
        <v>0.98</v>
      </c>
      <c r="AD11" s="21">
        <v>0</v>
      </c>
      <c r="AE11" s="29">
        <v>437</v>
      </c>
      <c r="AF11" s="29">
        <v>223</v>
      </c>
      <c r="AG11" s="29">
        <v>437</v>
      </c>
      <c r="AL11" s="29">
        <v>1.56</v>
      </c>
      <c r="AM11" s="29">
        <v>1.5</v>
      </c>
    </row>
    <row r="12" spans="1:39" s="29" customFormat="1" ht="11.25" customHeight="1">
      <c r="A12" s="38">
        <v>10</v>
      </c>
      <c r="B12" s="30" t="s">
        <v>59</v>
      </c>
      <c r="C12" s="29" t="s">
        <v>11</v>
      </c>
      <c r="D12" s="21" t="s">
        <v>2</v>
      </c>
      <c r="E12" s="21" t="s">
        <v>72</v>
      </c>
      <c r="F12" s="31" t="s">
        <v>66</v>
      </c>
      <c r="G12" s="29">
        <v>70</v>
      </c>
      <c r="H12" s="29">
        <v>61</v>
      </c>
      <c r="I12" s="29">
        <v>34.3</v>
      </c>
      <c r="K12" s="29" t="s">
        <v>37</v>
      </c>
      <c r="M12" s="29" t="s">
        <v>4</v>
      </c>
      <c r="N12" s="20" t="s">
        <v>92</v>
      </c>
      <c r="O12" s="21" t="s">
        <v>38</v>
      </c>
      <c r="P12" s="20"/>
      <c r="Q12" s="29" t="s">
        <v>75</v>
      </c>
      <c r="R12" s="21"/>
      <c r="T12" s="21">
        <v>0.98</v>
      </c>
      <c r="U12" s="29">
        <v>714</v>
      </c>
      <c r="V12" s="21">
        <v>0.98</v>
      </c>
      <c r="W12" s="29">
        <v>714</v>
      </c>
      <c r="X12" s="21">
        <v>0.98</v>
      </c>
      <c r="Y12" s="29">
        <v>714</v>
      </c>
      <c r="Z12" s="29">
        <v>714</v>
      </c>
      <c r="AA12" s="21">
        <v>0.98</v>
      </c>
      <c r="AB12" s="29">
        <v>714</v>
      </c>
      <c r="AC12" s="21">
        <v>0.98</v>
      </c>
      <c r="AD12" s="21">
        <v>0</v>
      </c>
      <c r="AE12" s="29">
        <v>513</v>
      </c>
      <c r="AF12" s="29">
        <v>265</v>
      </c>
      <c r="AG12" s="29">
        <v>513</v>
      </c>
      <c r="AL12" s="29">
        <v>1.5</v>
      </c>
      <c r="AM12" s="29">
        <v>0.9</v>
      </c>
    </row>
    <row r="13" spans="1:39" s="29" customFormat="1" ht="11.25">
      <c r="A13" s="38">
        <v>11</v>
      </c>
      <c r="B13" s="30" t="s">
        <v>59</v>
      </c>
      <c r="C13" s="29" t="s">
        <v>11</v>
      </c>
      <c r="D13" s="21" t="s">
        <v>2</v>
      </c>
      <c r="E13" s="21" t="s">
        <v>72</v>
      </c>
      <c r="F13" s="31" t="s">
        <v>66</v>
      </c>
      <c r="G13" s="29">
        <v>82</v>
      </c>
      <c r="H13" s="29">
        <v>71.1</v>
      </c>
      <c r="I13" s="29">
        <v>40</v>
      </c>
      <c r="K13" s="29" t="s">
        <v>37</v>
      </c>
      <c r="M13" s="29" t="s">
        <v>4</v>
      </c>
      <c r="N13" s="20" t="s">
        <v>92</v>
      </c>
      <c r="O13" s="21" t="s">
        <v>38</v>
      </c>
      <c r="P13" s="20"/>
      <c r="Q13" s="29" t="s">
        <v>75</v>
      </c>
      <c r="R13" s="21"/>
      <c r="T13" s="21">
        <v>0.98</v>
      </c>
      <c r="U13" s="29">
        <v>876</v>
      </c>
      <c r="V13" s="21">
        <v>0.98</v>
      </c>
      <c r="W13" s="29">
        <v>876</v>
      </c>
      <c r="X13" s="21">
        <v>0.98</v>
      </c>
      <c r="Y13" s="29">
        <v>876</v>
      </c>
      <c r="Z13" s="29">
        <v>876</v>
      </c>
      <c r="AA13" s="21">
        <v>0.98</v>
      </c>
      <c r="AB13" s="29">
        <v>876</v>
      </c>
      <c r="AC13" s="21">
        <v>0.98</v>
      </c>
      <c r="AD13" s="21">
        <v>0</v>
      </c>
      <c r="AE13" s="29">
        <v>602</v>
      </c>
      <c r="AF13" s="29">
        <v>298</v>
      </c>
      <c r="AG13" s="29">
        <v>602</v>
      </c>
      <c r="AL13" s="29">
        <v>1.5</v>
      </c>
      <c r="AM13" s="29">
        <v>0.85</v>
      </c>
    </row>
    <row r="14" spans="1:39" s="29" customFormat="1" ht="11.25">
      <c r="A14" s="38">
        <v>12</v>
      </c>
      <c r="B14" s="30" t="s">
        <v>0</v>
      </c>
      <c r="C14" s="29" t="s">
        <v>11</v>
      </c>
      <c r="D14" s="21"/>
      <c r="E14" s="21" t="s">
        <v>93</v>
      </c>
      <c r="F14" s="31" t="s">
        <v>66</v>
      </c>
      <c r="G14" s="29">
        <v>42</v>
      </c>
      <c r="H14" s="29">
        <v>37</v>
      </c>
      <c r="I14" s="29">
        <v>21.1</v>
      </c>
      <c r="K14" s="29" t="s">
        <v>37</v>
      </c>
      <c r="M14" s="29" t="s">
        <v>4</v>
      </c>
      <c r="N14" s="20" t="s">
        <v>92</v>
      </c>
      <c r="O14" s="21" t="s">
        <v>38</v>
      </c>
      <c r="P14" s="20"/>
      <c r="Q14" s="29" t="s">
        <v>75</v>
      </c>
      <c r="R14" s="21">
        <v>0.95</v>
      </c>
      <c r="S14" s="29">
        <v>99</v>
      </c>
      <c r="T14" s="29">
        <v>0.99</v>
      </c>
      <c r="U14" s="29">
        <v>456</v>
      </c>
      <c r="V14" s="29">
        <v>0.99</v>
      </c>
      <c r="W14" s="29">
        <v>478</v>
      </c>
      <c r="X14" s="29">
        <v>0.99</v>
      </c>
      <c r="Y14" s="29">
        <v>457</v>
      </c>
      <c r="Z14" s="29">
        <v>486</v>
      </c>
      <c r="AA14" s="29">
        <v>0.99</v>
      </c>
      <c r="AB14" s="29">
        <v>497</v>
      </c>
      <c r="AC14" s="29">
        <v>0.99</v>
      </c>
      <c r="AD14" s="21">
        <v>0.2</v>
      </c>
      <c r="AE14" s="29">
        <v>56</v>
      </c>
      <c r="AF14" s="29">
        <v>73</v>
      </c>
      <c r="AG14" s="29">
        <v>98</v>
      </c>
      <c r="AL14" s="29">
        <v>1.1</v>
      </c>
      <c r="AM14" s="29">
        <v>1</v>
      </c>
    </row>
    <row r="15" spans="1:39" s="29" customFormat="1" ht="11.25">
      <c r="A15" s="38">
        <v>13</v>
      </c>
      <c r="B15" s="30" t="s">
        <v>0</v>
      </c>
      <c r="C15" s="29" t="s">
        <v>11</v>
      </c>
      <c r="D15" s="21"/>
      <c r="E15" s="21" t="s">
        <v>72</v>
      </c>
      <c r="F15" s="31" t="s">
        <v>66</v>
      </c>
      <c r="G15" s="29">
        <v>50</v>
      </c>
      <c r="H15" s="29">
        <v>43.7</v>
      </c>
      <c r="I15" s="29">
        <v>24.6</v>
      </c>
      <c r="K15" s="29" t="s">
        <v>37</v>
      </c>
      <c r="M15" s="29" t="s">
        <v>4</v>
      </c>
      <c r="N15" s="20" t="s">
        <v>92</v>
      </c>
      <c r="O15" s="21" t="s">
        <v>38</v>
      </c>
      <c r="Q15" s="29" t="s">
        <v>75</v>
      </c>
      <c r="R15" s="21">
        <v>0.91</v>
      </c>
      <c r="S15" s="29">
        <v>56</v>
      </c>
      <c r="T15" s="29">
        <v>0.99</v>
      </c>
      <c r="U15" s="29">
        <v>319</v>
      </c>
      <c r="V15" s="29">
        <v>0.99</v>
      </c>
      <c r="W15" s="29">
        <v>331</v>
      </c>
      <c r="X15" s="29">
        <v>0.99</v>
      </c>
      <c r="Y15" s="29">
        <v>325</v>
      </c>
      <c r="Z15" s="29">
        <v>340</v>
      </c>
      <c r="AA15" s="29">
        <v>0.99</v>
      </c>
      <c r="AB15" s="29">
        <v>349</v>
      </c>
      <c r="AC15" s="29">
        <v>0.99</v>
      </c>
      <c r="AD15" s="21">
        <v>0.2</v>
      </c>
      <c r="AE15" s="29">
        <v>95</v>
      </c>
      <c r="AF15" s="29">
        <v>108</v>
      </c>
      <c r="AG15" s="29">
        <v>158</v>
      </c>
      <c r="AL15" s="29">
        <v>0.98</v>
      </c>
      <c r="AM15" s="29">
        <v>0.95</v>
      </c>
    </row>
    <row r="16" spans="1:57" s="20" customFormat="1" ht="33.75">
      <c r="A16" s="39">
        <v>14</v>
      </c>
      <c r="B16" s="20" t="s">
        <v>59</v>
      </c>
      <c r="C16" s="20" t="s">
        <v>11</v>
      </c>
      <c r="D16" s="21" t="s">
        <v>3</v>
      </c>
      <c r="E16" s="21" t="s">
        <v>65</v>
      </c>
      <c r="F16" s="22" t="s">
        <v>66</v>
      </c>
      <c r="G16" s="21">
        <v>31.5</v>
      </c>
      <c r="H16" s="21">
        <v>29.9</v>
      </c>
      <c r="I16" s="21">
        <v>17.7</v>
      </c>
      <c r="J16" s="21"/>
      <c r="K16" s="21" t="s">
        <v>37</v>
      </c>
      <c r="L16" s="21"/>
      <c r="N16" s="20" t="s">
        <v>67</v>
      </c>
      <c r="O16" s="21" t="s">
        <v>38</v>
      </c>
      <c r="P16" s="21" t="s">
        <v>68</v>
      </c>
      <c r="Q16" s="21" t="s">
        <v>69</v>
      </c>
      <c r="R16" s="23">
        <v>0.994</v>
      </c>
      <c r="S16" s="24">
        <v>84.8</v>
      </c>
      <c r="T16" s="23">
        <v>0.993</v>
      </c>
      <c r="U16" s="24">
        <v>87.7</v>
      </c>
      <c r="V16" s="23">
        <v>0.992</v>
      </c>
      <c r="W16" s="24">
        <v>87.1</v>
      </c>
      <c r="X16" s="23">
        <v>0.992</v>
      </c>
      <c r="Y16" s="24">
        <v>87.1</v>
      </c>
      <c r="Z16" s="21"/>
      <c r="AA16" s="21"/>
      <c r="AB16" s="21"/>
      <c r="AC16" s="21"/>
      <c r="AD16" s="25">
        <v>0.47</v>
      </c>
      <c r="AE16" s="21">
        <v>377.3</v>
      </c>
      <c r="AF16" s="21">
        <v>155.2</v>
      </c>
      <c r="AG16" s="21">
        <v>377.1</v>
      </c>
      <c r="AH16" s="21"/>
      <c r="AI16" s="21"/>
      <c r="AJ16" s="21"/>
      <c r="AK16" s="21"/>
      <c r="AL16" s="25">
        <v>2.89</v>
      </c>
      <c r="AM16" s="25">
        <v>0.83</v>
      </c>
      <c r="AU16" s="20" t="s">
        <v>0</v>
      </c>
      <c r="AV16" s="21" t="s">
        <v>11</v>
      </c>
      <c r="AW16" s="21" t="s">
        <v>1</v>
      </c>
      <c r="AX16" s="20" t="s">
        <v>37</v>
      </c>
      <c r="AY16" s="20" t="s">
        <v>37</v>
      </c>
      <c r="AZ16" s="20" t="s">
        <v>37</v>
      </c>
      <c r="BA16" s="20" t="s">
        <v>6</v>
      </c>
      <c r="BB16" s="20" t="s">
        <v>37</v>
      </c>
      <c r="BE16" s="20" t="s">
        <v>16</v>
      </c>
    </row>
    <row r="17" spans="1:57" s="20" customFormat="1" ht="33.75">
      <c r="A17" s="39">
        <v>15</v>
      </c>
      <c r="B17" s="26" t="s">
        <v>59</v>
      </c>
      <c r="C17" s="20" t="s">
        <v>11</v>
      </c>
      <c r="D17" s="21" t="s">
        <v>2</v>
      </c>
      <c r="E17" s="21" t="s">
        <v>65</v>
      </c>
      <c r="F17" s="22" t="s">
        <v>66</v>
      </c>
      <c r="G17" s="21">
        <v>40</v>
      </c>
      <c r="H17" s="21">
        <v>34.9</v>
      </c>
      <c r="I17" s="21">
        <v>19.6</v>
      </c>
      <c r="J17" s="21"/>
      <c r="K17" s="21" t="s">
        <v>37</v>
      </c>
      <c r="L17" s="21"/>
      <c r="N17" s="27" t="s">
        <v>70</v>
      </c>
      <c r="O17" s="21" t="s">
        <v>38</v>
      </c>
      <c r="P17" s="21" t="s">
        <v>68</v>
      </c>
      <c r="Q17" s="21" t="s">
        <v>69</v>
      </c>
      <c r="R17" s="23">
        <v>0.992</v>
      </c>
      <c r="S17" s="24">
        <v>168.3</v>
      </c>
      <c r="T17" s="23">
        <v>0.992</v>
      </c>
      <c r="U17" s="24">
        <v>169.6</v>
      </c>
      <c r="V17" s="23">
        <v>0.992</v>
      </c>
      <c r="W17" s="24">
        <v>170.3</v>
      </c>
      <c r="X17" s="23">
        <v>0.992</v>
      </c>
      <c r="Y17" s="24">
        <v>170.5</v>
      </c>
      <c r="Z17" s="21"/>
      <c r="AA17" s="21"/>
      <c r="AB17" s="21"/>
      <c r="AC17" s="21"/>
      <c r="AD17" s="25">
        <v>0.26</v>
      </c>
      <c r="AE17" s="21">
        <v>511.9</v>
      </c>
      <c r="AF17" s="21">
        <v>209.9</v>
      </c>
      <c r="AG17" s="21">
        <v>512.3</v>
      </c>
      <c r="AH17" s="21"/>
      <c r="AI17" s="21"/>
      <c r="AJ17" s="21"/>
      <c r="AK17" s="21"/>
      <c r="AL17" s="25">
        <v>1.64</v>
      </c>
      <c r="AM17" s="25">
        <v>1.67</v>
      </c>
      <c r="AU17" s="20" t="s">
        <v>59</v>
      </c>
      <c r="AV17" s="21" t="s">
        <v>12</v>
      </c>
      <c r="AW17" s="21" t="s">
        <v>2</v>
      </c>
      <c r="AX17" s="20" t="s">
        <v>38</v>
      </c>
      <c r="AY17" s="20" t="s">
        <v>38</v>
      </c>
      <c r="AZ17" s="20" t="s">
        <v>38</v>
      </c>
      <c r="BA17" s="20" t="s">
        <v>7</v>
      </c>
      <c r="BB17" s="20" t="s">
        <v>38</v>
      </c>
      <c r="BE17" s="20" t="s">
        <v>4</v>
      </c>
    </row>
    <row r="18" spans="1:57" s="20" customFormat="1" ht="33.75">
      <c r="A18" s="39">
        <v>16</v>
      </c>
      <c r="B18" s="26" t="s">
        <v>59</v>
      </c>
      <c r="C18" s="20" t="s">
        <v>11</v>
      </c>
      <c r="D18" s="21" t="s">
        <v>2</v>
      </c>
      <c r="E18" s="21" t="s">
        <v>65</v>
      </c>
      <c r="F18" s="22" t="s">
        <v>66</v>
      </c>
      <c r="G18" s="21">
        <v>46</v>
      </c>
      <c r="H18" s="21">
        <v>40.1</v>
      </c>
      <c r="I18" s="21">
        <v>22.5</v>
      </c>
      <c r="J18" s="21"/>
      <c r="K18" s="21" t="s">
        <v>37</v>
      </c>
      <c r="L18" s="21"/>
      <c r="N18" s="27" t="s">
        <v>70</v>
      </c>
      <c r="O18" s="21" t="s">
        <v>38</v>
      </c>
      <c r="P18" s="21" t="s">
        <v>68</v>
      </c>
      <c r="Q18" s="21" t="s">
        <v>69</v>
      </c>
      <c r="R18" s="23">
        <v>0.994</v>
      </c>
      <c r="S18" s="24">
        <v>210.9</v>
      </c>
      <c r="T18" s="23">
        <v>0.995</v>
      </c>
      <c r="U18" s="24">
        <v>213</v>
      </c>
      <c r="V18" s="23">
        <v>0.994</v>
      </c>
      <c r="W18" s="24">
        <v>212.4</v>
      </c>
      <c r="X18" s="23">
        <v>0.994</v>
      </c>
      <c r="Y18" s="24">
        <v>211.7</v>
      </c>
      <c r="Z18" s="21"/>
      <c r="AA18" s="21"/>
      <c r="AB18" s="21"/>
      <c r="AC18" s="21"/>
      <c r="AD18" s="25">
        <v>0.26</v>
      </c>
      <c r="AE18" s="21">
        <v>521.2</v>
      </c>
      <c r="AF18" s="21">
        <v>203.3</v>
      </c>
      <c r="AG18" s="21">
        <v>520.2</v>
      </c>
      <c r="AH18" s="21"/>
      <c r="AI18" s="21"/>
      <c r="AJ18" s="21"/>
      <c r="AK18" s="21"/>
      <c r="AL18" s="25">
        <v>1.71</v>
      </c>
      <c r="AM18" s="25">
        <v>1.7</v>
      </c>
      <c r="AU18" s="26" t="s">
        <v>21</v>
      </c>
      <c r="AV18" s="21" t="s">
        <v>22</v>
      </c>
      <c r="AW18" s="21" t="s">
        <v>3</v>
      </c>
      <c r="BE18" s="20" t="s">
        <v>17</v>
      </c>
    </row>
    <row r="19" spans="1:57" s="20" customFormat="1" ht="33.75">
      <c r="A19" s="39">
        <v>17</v>
      </c>
      <c r="B19" s="26" t="s">
        <v>59</v>
      </c>
      <c r="C19" s="20" t="s">
        <v>11</v>
      </c>
      <c r="D19" s="21" t="s">
        <v>2</v>
      </c>
      <c r="E19" s="21" t="s">
        <v>71</v>
      </c>
      <c r="F19" s="22" t="s">
        <v>66</v>
      </c>
      <c r="G19" s="21">
        <v>52</v>
      </c>
      <c r="H19" s="21">
        <v>45.4</v>
      </c>
      <c r="I19" s="21">
        <v>25.5</v>
      </c>
      <c r="J19" s="21"/>
      <c r="K19" s="21" t="s">
        <v>37</v>
      </c>
      <c r="L19" s="21"/>
      <c r="N19" s="27" t="s">
        <v>70</v>
      </c>
      <c r="O19" s="21" t="s">
        <v>38</v>
      </c>
      <c r="P19" s="21" t="s">
        <v>68</v>
      </c>
      <c r="Q19" s="21" t="s">
        <v>69</v>
      </c>
      <c r="R19" s="23">
        <v>0.99</v>
      </c>
      <c r="S19" s="24">
        <v>292.5</v>
      </c>
      <c r="T19" s="23">
        <v>0.99</v>
      </c>
      <c r="U19" s="24">
        <v>298.3</v>
      </c>
      <c r="V19" s="23">
        <v>0.99</v>
      </c>
      <c r="W19" s="24">
        <v>295</v>
      </c>
      <c r="X19" s="23">
        <v>0.99</v>
      </c>
      <c r="Y19" s="24">
        <v>295.2</v>
      </c>
      <c r="Z19" s="21"/>
      <c r="AA19" s="21"/>
      <c r="AB19" s="21"/>
      <c r="AC19" s="21"/>
      <c r="AD19" s="25">
        <v>0.34</v>
      </c>
      <c r="AE19" s="21">
        <v>685.6</v>
      </c>
      <c r="AF19" s="21">
        <v>237.4</v>
      </c>
      <c r="AG19" s="21">
        <v>679.8</v>
      </c>
      <c r="AH19" s="21"/>
      <c r="AI19" s="21"/>
      <c r="AJ19" s="21"/>
      <c r="AK19" s="21"/>
      <c r="AL19" s="25">
        <v>1.7</v>
      </c>
      <c r="AM19" s="25">
        <v>1.68</v>
      </c>
      <c r="AU19" s="26"/>
      <c r="BE19" s="20" t="s">
        <v>21</v>
      </c>
    </row>
    <row r="20" spans="1:47" s="20" customFormat="1" ht="33.75">
      <c r="A20" s="39">
        <v>18</v>
      </c>
      <c r="B20" s="26" t="s">
        <v>59</v>
      </c>
      <c r="C20" s="20" t="s">
        <v>11</v>
      </c>
      <c r="D20" s="21" t="s">
        <v>2</v>
      </c>
      <c r="E20" s="28" t="s">
        <v>71</v>
      </c>
      <c r="F20" s="22" t="s">
        <v>66</v>
      </c>
      <c r="G20" s="20">
        <v>65</v>
      </c>
      <c r="H20" s="20">
        <v>56.2</v>
      </c>
      <c r="I20" s="20">
        <v>31.6</v>
      </c>
      <c r="K20" s="21" t="s">
        <v>37</v>
      </c>
      <c r="N20" s="27" t="s">
        <v>70</v>
      </c>
      <c r="O20" s="21" t="s">
        <v>38</v>
      </c>
      <c r="P20" s="21" t="s">
        <v>68</v>
      </c>
      <c r="Q20" s="21" t="s">
        <v>69</v>
      </c>
      <c r="R20" s="23">
        <v>0.852</v>
      </c>
      <c r="S20" s="24">
        <v>419</v>
      </c>
      <c r="T20" s="23">
        <v>0.854</v>
      </c>
      <c r="U20" s="24">
        <v>427</v>
      </c>
      <c r="V20" s="23">
        <v>0.852</v>
      </c>
      <c r="W20" s="24">
        <v>419</v>
      </c>
      <c r="X20" s="23">
        <v>0.851</v>
      </c>
      <c r="Y20" s="24">
        <v>421</v>
      </c>
      <c r="Z20" s="21"/>
      <c r="AA20" s="21"/>
      <c r="AB20" s="21"/>
      <c r="AC20" s="21"/>
      <c r="AD20" s="25">
        <v>0.19</v>
      </c>
      <c r="AE20" s="21">
        <v>389.2</v>
      </c>
      <c r="AF20" s="21">
        <v>143.4</v>
      </c>
      <c r="AG20" s="21">
        <v>385.4</v>
      </c>
      <c r="AH20" s="21"/>
      <c r="AI20" s="21"/>
      <c r="AJ20" s="21"/>
      <c r="AK20" s="21"/>
      <c r="AL20" s="25">
        <v>2.15</v>
      </c>
      <c r="AM20" s="25">
        <v>2.1</v>
      </c>
      <c r="AU20" s="26"/>
    </row>
    <row r="21" spans="1:57" s="29" customFormat="1" ht="11.25" customHeight="1">
      <c r="A21" s="38">
        <v>19</v>
      </c>
      <c r="B21" s="29" t="s">
        <v>59</v>
      </c>
      <c r="C21" s="29" t="s">
        <v>11</v>
      </c>
      <c r="D21" s="21" t="s">
        <v>1</v>
      </c>
      <c r="E21" s="21" t="s">
        <v>72</v>
      </c>
      <c r="F21" s="22" t="s">
        <v>66</v>
      </c>
      <c r="G21" s="21">
        <v>47</v>
      </c>
      <c r="H21" s="21">
        <v>41</v>
      </c>
      <c r="I21" s="21">
        <v>23</v>
      </c>
      <c r="J21" s="21">
        <v>433</v>
      </c>
      <c r="K21" s="21" t="s">
        <v>37</v>
      </c>
      <c r="L21" s="21"/>
      <c r="N21" s="20" t="s">
        <v>73</v>
      </c>
      <c r="O21" s="21" t="s">
        <v>38</v>
      </c>
      <c r="P21" s="21" t="s">
        <v>74</v>
      </c>
      <c r="Q21" s="21" t="s">
        <v>75</v>
      </c>
      <c r="R21" s="21">
        <v>0.83</v>
      </c>
      <c r="S21" s="29">
        <v>79.5</v>
      </c>
      <c r="T21" s="21">
        <v>0.92</v>
      </c>
      <c r="U21" s="29">
        <v>218.2</v>
      </c>
      <c r="V21" s="21">
        <v>0.91</v>
      </c>
      <c r="W21" s="29">
        <v>217.4</v>
      </c>
      <c r="X21" s="21">
        <v>0.92</v>
      </c>
      <c r="Y21" s="29">
        <v>216.3</v>
      </c>
      <c r="Z21" s="21">
        <v>201</v>
      </c>
      <c r="AA21" s="21">
        <v>0.92</v>
      </c>
      <c r="AB21" s="21">
        <v>203</v>
      </c>
      <c r="AC21" s="21">
        <v>0.92</v>
      </c>
      <c r="AD21" s="21">
        <v>0</v>
      </c>
      <c r="AE21" s="21">
        <v>277</v>
      </c>
      <c r="AF21" s="21">
        <v>117</v>
      </c>
      <c r="AG21" s="21">
        <v>279</v>
      </c>
      <c r="AH21" s="21"/>
      <c r="AI21" s="21"/>
      <c r="AJ21" s="21"/>
      <c r="AL21" s="21">
        <v>2.3</v>
      </c>
      <c r="AM21" s="21">
        <v>0.82</v>
      </c>
      <c r="AV21" s="21" t="s">
        <v>11</v>
      </c>
      <c r="AW21" s="21" t="s">
        <v>1</v>
      </c>
      <c r="AX21" s="29" t="s">
        <v>37</v>
      </c>
      <c r="AY21" s="29" t="s">
        <v>37</v>
      </c>
      <c r="AZ21" s="29" t="s">
        <v>37</v>
      </c>
      <c r="BA21" s="29" t="s">
        <v>6</v>
      </c>
      <c r="BB21" s="29" t="s">
        <v>37</v>
      </c>
      <c r="BE21" s="29" t="s">
        <v>16</v>
      </c>
    </row>
    <row r="22" spans="1:57" s="29" customFormat="1" ht="11.25" customHeight="1">
      <c r="A22" s="38">
        <v>20</v>
      </c>
      <c r="B22" s="29" t="s">
        <v>59</v>
      </c>
      <c r="C22" s="29" t="s">
        <v>11</v>
      </c>
      <c r="D22" s="21" t="s">
        <v>1</v>
      </c>
      <c r="E22" s="21" t="s">
        <v>72</v>
      </c>
      <c r="F22" s="22" t="s">
        <v>66</v>
      </c>
      <c r="G22" s="21">
        <v>42</v>
      </c>
      <c r="H22" s="21">
        <v>36.6</v>
      </c>
      <c r="I22" s="21">
        <v>20.6</v>
      </c>
      <c r="J22" s="21">
        <v>583</v>
      </c>
      <c r="K22" s="21" t="s">
        <v>37</v>
      </c>
      <c r="L22" s="21"/>
      <c r="N22" s="20" t="s">
        <v>73</v>
      </c>
      <c r="O22" s="21" t="s">
        <v>38</v>
      </c>
      <c r="P22" s="21" t="s">
        <v>74</v>
      </c>
      <c r="Q22" s="21" t="s">
        <v>75</v>
      </c>
      <c r="R22" s="21">
        <v>0.81</v>
      </c>
      <c r="S22" s="29">
        <v>69.5</v>
      </c>
      <c r="T22" s="21">
        <v>0.91</v>
      </c>
      <c r="U22" s="29">
        <v>192.8</v>
      </c>
      <c r="V22" s="21">
        <v>0.91</v>
      </c>
      <c r="W22" s="29">
        <v>191.7</v>
      </c>
      <c r="X22" s="21">
        <v>0.91</v>
      </c>
      <c r="Y22" s="29">
        <v>191</v>
      </c>
      <c r="Z22" s="21">
        <v>190</v>
      </c>
      <c r="AA22" s="21">
        <v>0.89</v>
      </c>
      <c r="AB22" s="21">
        <v>195</v>
      </c>
      <c r="AC22" s="21">
        <v>0.91</v>
      </c>
      <c r="AD22" s="21">
        <v>0</v>
      </c>
      <c r="AE22" s="21">
        <v>324</v>
      </c>
      <c r="AF22" s="21">
        <v>131</v>
      </c>
      <c r="AG22" s="21">
        <v>343</v>
      </c>
      <c r="AH22" s="21"/>
      <c r="AI22" s="21"/>
      <c r="AJ22" s="21"/>
      <c r="AL22" s="21">
        <v>3.23</v>
      </c>
      <c r="AM22" s="21">
        <v>1.98</v>
      </c>
      <c r="AV22" s="21" t="s">
        <v>12</v>
      </c>
      <c r="AW22" s="21" t="s">
        <v>2</v>
      </c>
      <c r="AX22" s="29" t="s">
        <v>38</v>
      </c>
      <c r="AY22" s="29" t="s">
        <v>38</v>
      </c>
      <c r="AZ22" s="29" t="s">
        <v>38</v>
      </c>
      <c r="BA22" s="29" t="s">
        <v>7</v>
      </c>
      <c r="BB22" s="29" t="s">
        <v>38</v>
      </c>
      <c r="BE22" s="29" t="s">
        <v>4</v>
      </c>
    </row>
    <row r="23" spans="1:57" s="29" customFormat="1" ht="11.25" customHeight="1">
      <c r="A23" s="38">
        <v>21</v>
      </c>
      <c r="B23" s="29" t="s">
        <v>59</v>
      </c>
      <c r="C23" s="29" t="s">
        <v>11</v>
      </c>
      <c r="D23" s="21" t="s">
        <v>1</v>
      </c>
      <c r="E23" s="21" t="s">
        <v>76</v>
      </c>
      <c r="F23" s="22" t="s">
        <v>66</v>
      </c>
      <c r="G23" s="21">
        <v>31.5</v>
      </c>
      <c r="H23" s="21">
        <v>27.5</v>
      </c>
      <c r="I23" s="21">
        <v>15.4</v>
      </c>
      <c r="J23" s="21">
        <v>424</v>
      </c>
      <c r="K23" s="21" t="s">
        <v>37</v>
      </c>
      <c r="L23" s="21"/>
      <c r="N23" s="20" t="s">
        <v>73</v>
      </c>
      <c r="O23" s="21" t="s">
        <v>38</v>
      </c>
      <c r="P23" s="21" t="s">
        <v>74</v>
      </c>
      <c r="Q23" s="21" t="s">
        <v>75</v>
      </c>
      <c r="R23" s="21">
        <v>0.97</v>
      </c>
      <c r="S23" s="29">
        <v>41.2</v>
      </c>
      <c r="T23" s="21">
        <v>0.98</v>
      </c>
      <c r="U23" s="29">
        <v>57.5</v>
      </c>
      <c r="V23" s="21">
        <v>0.75</v>
      </c>
      <c r="W23" s="29">
        <v>81.6</v>
      </c>
      <c r="X23" s="21">
        <v>0.7</v>
      </c>
      <c r="Y23" s="29">
        <v>76.5</v>
      </c>
      <c r="Z23" s="21">
        <v>84</v>
      </c>
      <c r="AA23" s="21">
        <v>0.73</v>
      </c>
      <c r="AB23" s="21">
        <v>64</v>
      </c>
      <c r="AC23" s="21">
        <v>0.66</v>
      </c>
      <c r="AD23" s="21">
        <v>0</v>
      </c>
      <c r="AE23" s="21">
        <v>143</v>
      </c>
      <c r="AF23" s="21">
        <v>117</v>
      </c>
      <c r="AG23" s="21">
        <v>238</v>
      </c>
      <c r="AH23" s="21"/>
      <c r="AI23" s="21"/>
      <c r="AJ23" s="21"/>
      <c r="AL23" s="21">
        <v>1.79</v>
      </c>
      <c r="AM23" s="21">
        <v>0.75</v>
      </c>
      <c r="AV23" s="21" t="s">
        <v>22</v>
      </c>
      <c r="AW23" s="21" t="s">
        <v>3</v>
      </c>
      <c r="BE23" s="20" t="s">
        <v>17</v>
      </c>
    </row>
    <row r="24" spans="1:57" s="29" customFormat="1" ht="11.25" customHeight="1">
      <c r="A24" s="38">
        <v>22</v>
      </c>
      <c r="B24" s="29" t="s">
        <v>59</v>
      </c>
      <c r="C24" s="29" t="s">
        <v>11</v>
      </c>
      <c r="D24" s="21" t="s">
        <v>1</v>
      </c>
      <c r="E24" s="21" t="s">
        <v>76</v>
      </c>
      <c r="F24" s="22" t="s">
        <v>66</v>
      </c>
      <c r="G24" s="21">
        <v>42</v>
      </c>
      <c r="H24" s="21">
        <v>36.6</v>
      </c>
      <c r="I24" s="21">
        <v>20.6</v>
      </c>
      <c r="J24" s="21">
        <v>336</v>
      </c>
      <c r="K24" s="21" t="s">
        <v>37</v>
      </c>
      <c r="L24" s="21"/>
      <c r="N24" s="20" t="s">
        <v>73</v>
      </c>
      <c r="O24" s="21" t="s">
        <v>38</v>
      </c>
      <c r="P24" s="21" t="s">
        <v>74</v>
      </c>
      <c r="Q24" s="21" t="s">
        <v>75</v>
      </c>
      <c r="R24" s="21">
        <v>0.81</v>
      </c>
      <c r="S24" s="29">
        <v>67.9</v>
      </c>
      <c r="T24" s="21">
        <v>0.87</v>
      </c>
      <c r="U24" s="29">
        <v>107.2</v>
      </c>
      <c r="V24" s="21">
        <v>0.89</v>
      </c>
      <c r="W24" s="29">
        <v>145.7</v>
      </c>
      <c r="X24" s="21">
        <v>0.89</v>
      </c>
      <c r="Y24" s="29">
        <v>137.4</v>
      </c>
      <c r="Z24" s="21">
        <v>148</v>
      </c>
      <c r="AA24" s="21">
        <v>0.89</v>
      </c>
      <c r="AB24" s="21">
        <v>115</v>
      </c>
      <c r="AC24" s="21">
        <v>0.86</v>
      </c>
      <c r="AD24" s="21">
        <v>0</v>
      </c>
      <c r="AE24" s="21">
        <v>133</v>
      </c>
      <c r="AF24" s="21">
        <v>103</v>
      </c>
      <c r="AG24" s="21">
        <v>191</v>
      </c>
      <c r="AH24" s="21"/>
      <c r="AI24" s="21"/>
      <c r="AJ24" s="21"/>
      <c r="AL24" s="21">
        <v>2.02</v>
      </c>
      <c r="AM24" s="21">
        <v>0.79</v>
      </c>
      <c r="BE24" s="29" t="s">
        <v>21</v>
      </c>
    </row>
    <row r="25" spans="1:57" s="29" customFormat="1" ht="11.25" customHeight="1">
      <c r="A25" s="38">
        <v>23</v>
      </c>
      <c r="B25" s="29" t="s">
        <v>0</v>
      </c>
      <c r="C25" s="29" t="s">
        <v>11</v>
      </c>
      <c r="D25" s="21"/>
      <c r="E25" s="29" t="s">
        <v>77</v>
      </c>
      <c r="F25" s="32" t="s">
        <v>66</v>
      </c>
      <c r="G25" s="30">
        <v>103</v>
      </c>
      <c r="H25" s="30">
        <v>89</v>
      </c>
      <c r="I25" s="30">
        <v>50</v>
      </c>
      <c r="J25" s="33" t="s">
        <v>78</v>
      </c>
      <c r="K25" s="21" t="s">
        <v>37</v>
      </c>
      <c r="L25" s="21" t="s">
        <v>79</v>
      </c>
      <c r="M25" s="29" t="s">
        <v>21</v>
      </c>
      <c r="N25" s="21" t="s">
        <v>80</v>
      </c>
      <c r="O25" s="33" t="s">
        <v>38</v>
      </c>
      <c r="P25" s="33" t="s">
        <v>81</v>
      </c>
      <c r="Q25" s="21" t="s">
        <v>75</v>
      </c>
      <c r="R25" s="21"/>
      <c r="S25" s="30">
        <v>237.4</v>
      </c>
      <c r="T25" s="21"/>
      <c r="U25" s="30">
        <v>1356</v>
      </c>
      <c r="V25" s="21"/>
      <c r="W25" s="30">
        <v>1404</v>
      </c>
      <c r="X25" s="21"/>
      <c r="Y25" s="30">
        <v>1304</v>
      </c>
      <c r="Z25" s="30">
        <v>1233.28</v>
      </c>
      <c r="AA25" s="30">
        <v>0.866</v>
      </c>
      <c r="AB25" s="30">
        <v>1340.68</v>
      </c>
      <c r="AC25" s="30">
        <v>0.86</v>
      </c>
      <c r="AD25" s="30">
        <v>0.78</v>
      </c>
      <c r="AE25" s="30">
        <v>39.6</v>
      </c>
      <c r="AF25" s="30">
        <v>59.7</v>
      </c>
      <c r="AG25" s="30">
        <v>75</v>
      </c>
      <c r="AH25" s="21"/>
      <c r="AI25" s="21"/>
      <c r="AJ25" s="21"/>
      <c r="AK25" s="21"/>
      <c r="AL25" s="30"/>
      <c r="AM25" s="30">
        <v>0.78</v>
      </c>
      <c r="AN25" s="30" t="s">
        <v>81</v>
      </c>
      <c r="AO25" s="30" t="s">
        <v>81</v>
      </c>
      <c r="AP25" s="30" t="s">
        <v>81</v>
      </c>
      <c r="AQ25" s="30" t="s">
        <v>81</v>
      </c>
      <c r="AR25" s="30" t="s">
        <v>81</v>
      </c>
      <c r="AS25" s="30" t="s">
        <v>81</v>
      </c>
      <c r="AT25" s="30" t="s">
        <v>81</v>
      </c>
      <c r="AU25" s="29" t="s">
        <v>59</v>
      </c>
      <c r="AV25" s="21" t="s">
        <v>12</v>
      </c>
      <c r="AW25" s="21" t="s">
        <v>2</v>
      </c>
      <c r="AX25" s="29" t="s">
        <v>38</v>
      </c>
      <c r="AY25" s="29" t="s">
        <v>38</v>
      </c>
      <c r="AZ25" s="29" t="s">
        <v>38</v>
      </c>
      <c r="BA25" s="29" t="s">
        <v>7</v>
      </c>
      <c r="BB25" s="29" t="s">
        <v>38</v>
      </c>
      <c r="BE25" s="29" t="s">
        <v>4</v>
      </c>
    </row>
    <row r="26" spans="1:47" s="29" customFormat="1" ht="11.25" customHeight="1">
      <c r="A26" s="38">
        <v>24</v>
      </c>
      <c r="B26" s="29" t="s">
        <v>0</v>
      </c>
      <c r="C26" s="29" t="s">
        <v>11</v>
      </c>
      <c r="D26" s="21"/>
      <c r="E26" s="29" t="s">
        <v>77</v>
      </c>
      <c r="F26" s="32" t="s">
        <v>66</v>
      </c>
      <c r="G26" s="21">
        <v>65</v>
      </c>
      <c r="H26" s="21">
        <v>56</v>
      </c>
      <c r="I26" s="21">
        <v>32</v>
      </c>
      <c r="J26" s="33" t="s">
        <v>78</v>
      </c>
      <c r="K26" s="21" t="s">
        <v>37</v>
      </c>
      <c r="L26" s="21" t="s">
        <v>79</v>
      </c>
      <c r="M26" s="29" t="s">
        <v>21</v>
      </c>
      <c r="N26" s="21" t="s">
        <v>80</v>
      </c>
      <c r="O26" s="33" t="s">
        <v>38</v>
      </c>
      <c r="P26" s="33" t="s">
        <v>81</v>
      </c>
      <c r="Q26" s="21" t="s">
        <v>75</v>
      </c>
      <c r="S26" s="30">
        <v>72</v>
      </c>
      <c r="U26" s="30">
        <v>623</v>
      </c>
      <c r="W26" s="30">
        <v>611.4</v>
      </c>
      <c r="Y26" s="30">
        <v>629</v>
      </c>
      <c r="Z26" s="30">
        <v>580.792</v>
      </c>
      <c r="AA26" s="30">
        <v>0.988</v>
      </c>
      <c r="AB26" s="30">
        <v>636.88</v>
      </c>
      <c r="AC26" s="30">
        <v>0.983</v>
      </c>
      <c r="AD26" s="30">
        <v>0.13</v>
      </c>
      <c r="AE26" s="30">
        <v>46.3</v>
      </c>
      <c r="AF26" s="30">
        <v>62</v>
      </c>
      <c r="AG26" s="30">
        <v>80.3</v>
      </c>
      <c r="AL26" s="30"/>
      <c r="AM26" s="30">
        <v>0.44</v>
      </c>
      <c r="AN26" s="30" t="s">
        <v>81</v>
      </c>
      <c r="AO26" s="30" t="s">
        <v>81</v>
      </c>
      <c r="AP26" s="30" t="s">
        <v>81</v>
      </c>
      <c r="AQ26" s="30" t="s">
        <v>81</v>
      </c>
      <c r="AR26" s="30" t="s">
        <v>81</v>
      </c>
      <c r="AS26" s="30" t="s">
        <v>81</v>
      </c>
      <c r="AT26" s="30" t="s">
        <v>81</v>
      </c>
      <c r="AU26" s="30"/>
    </row>
    <row r="27" spans="1:46" s="29" customFormat="1" ht="11.25" customHeight="1">
      <c r="A27" s="38">
        <v>25</v>
      </c>
      <c r="B27" s="29" t="s">
        <v>0</v>
      </c>
      <c r="C27" s="29" t="s">
        <v>11</v>
      </c>
      <c r="D27" s="30"/>
      <c r="E27" s="29" t="s">
        <v>77</v>
      </c>
      <c r="F27" s="32" t="s">
        <v>66</v>
      </c>
      <c r="G27" s="30">
        <v>65</v>
      </c>
      <c r="H27" s="21">
        <v>56</v>
      </c>
      <c r="I27" s="21">
        <v>32</v>
      </c>
      <c r="J27" s="33" t="s">
        <v>78</v>
      </c>
      <c r="K27" s="21" t="s">
        <v>37</v>
      </c>
      <c r="L27" s="21" t="s">
        <v>79</v>
      </c>
      <c r="M27" s="29" t="s">
        <v>21</v>
      </c>
      <c r="N27" s="21" t="s">
        <v>80</v>
      </c>
      <c r="O27" s="33" t="s">
        <v>38</v>
      </c>
      <c r="P27" s="33" t="s">
        <v>81</v>
      </c>
      <c r="Q27" s="21" t="s">
        <v>75</v>
      </c>
      <c r="S27" s="30">
        <v>66.07</v>
      </c>
      <c r="U27" s="30">
        <v>618.2</v>
      </c>
      <c r="W27" s="30">
        <v>591.5</v>
      </c>
      <c r="Y27" s="30">
        <v>606.4</v>
      </c>
      <c r="Z27" s="30">
        <v>576.274</v>
      </c>
      <c r="AA27" s="30">
        <v>0.9885</v>
      </c>
      <c r="AB27" s="30">
        <v>625.48</v>
      </c>
      <c r="AC27" s="30">
        <v>0.986</v>
      </c>
      <c r="AD27" s="30">
        <v>0.23</v>
      </c>
      <c r="AE27" s="30">
        <v>47.2</v>
      </c>
      <c r="AF27" s="30">
        <v>65.1</v>
      </c>
      <c r="AG27" s="30">
        <v>80.3</v>
      </c>
      <c r="AL27" s="30"/>
      <c r="AM27" s="30">
        <v>0.439</v>
      </c>
      <c r="AN27" s="30" t="s">
        <v>81</v>
      </c>
      <c r="AO27" s="30" t="s">
        <v>81</v>
      </c>
      <c r="AP27" s="30" t="s">
        <v>81</v>
      </c>
      <c r="AQ27" s="30" t="s">
        <v>81</v>
      </c>
      <c r="AR27" s="30" t="s">
        <v>81</v>
      </c>
      <c r="AS27" s="30" t="s">
        <v>81</v>
      </c>
      <c r="AT27" s="30" t="s">
        <v>81</v>
      </c>
    </row>
    <row r="28" spans="1:46" s="29" customFormat="1" ht="23.25">
      <c r="A28" s="38">
        <v>26</v>
      </c>
      <c r="B28" s="29" t="s">
        <v>0</v>
      </c>
      <c r="C28" s="29" t="s">
        <v>11</v>
      </c>
      <c r="D28" s="21"/>
      <c r="E28" s="29" t="s">
        <v>77</v>
      </c>
      <c r="F28" s="32" t="s">
        <v>66</v>
      </c>
      <c r="G28" s="29">
        <v>58</v>
      </c>
      <c r="H28" s="30">
        <v>51</v>
      </c>
      <c r="I28" s="30">
        <v>28</v>
      </c>
      <c r="J28" s="33" t="s">
        <v>78</v>
      </c>
      <c r="K28" s="21" t="s">
        <v>37</v>
      </c>
      <c r="L28" s="21" t="s">
        <v>79</v>
      </c>
      <c r="M28" s="29" t="s">
        <v>21</v>
      </c>
      <c r="N28" s="21" t="s">
        <v>80</v>
      </c>
      <c r="O28" s="33" t="s">
        <v>38</v>
      </c>
      <c r="P28" s="33" t="s">
        <v>81</v>
      </c>
      <c r="Q28" s="21" t="s">
        <v>75</v>
      </c>
      <c r="S28" s="30">
        <v>64.41</v>
      </c>
      <c r="U28" s="30">
        <v>565.5</v>
      </c>
      <c r="W28" s="30">
        <v>574.6</v>
      </c>
      <c r="Y28" s="30">
        <v>566.1</v>
      </c>
      <c r="Z28" s="30">
        <v>527.56</v>
      </c>
      <c r="AA28" s="30">
        <v>0.987</v>
      </c>
      <c r="AB28" s="30">
        <v>600.7</v>
      </c>
      <c r="AC28" s="30">
        <v>0.985</v>
      </c>
      <c r="AD28" s="30">
        <v>0.11</v>
      </c>
      <c r="AE28" s="30">
        <v>50</v>
      </c>
      <c r="AF28" s="30">
        <v>72.2</v>
      </c>
      <c r="AG28" s="30">
        <v>83.3</v>
      </c>
      <c r="AL28" s="30"/>
      <c r="AM28" s="30">
        <v>0.433</v>
      </c>
      <c r="AN28" s="30" t="s">
        <v>81</v>
      </c>
      <c r="AO28" s="30" t="s">
        <v>81</v>
      </c>
      <c r="AP28" s="30" t="s">
        <v>81</v>
      </c>
      <c r="AQ28" s="30" t="s">
        <v>81</v>
      </c>
      <c r="AR28" s="30" t="s">
        <v>81</v>
      </c>
      <c r="AS28" s="30" t="s">
        <v>81</v>
      </c>
      <c r="AT28" s="30" t="s">
        <v>81</v>
      </c>
    </row>
    <row r="29" spans="1:46" s="30" customFormat="1" ht="22.5">
      <c r="A29" s="40">
        <v>27</v>
      </c>
      <c r="B29" s="29" t="s">
        <v>0</v>
      </c>
      <c r="C29" s="29" t="s">
        <v>11</v>
      </c>
      <c r="D29" s="21"/>
      <c r="E29" s="29" t="s">
        <v>82</v>
      </c>
      <c r="F29" s="32" t="s">
        <v>66</v>
      </c>
      <c r="G29" s="30">
        <v>50</v>
      </c>
      <c r="H29" s="30">
        <v>44</v>
      </c>
      <c r="I29" s="30">
        <v>24</v>
      </c>
      <c r="J29" s="33" t="s">
        <v>78</v>
      </c>
      <c r="K29" s="21" t="s">
        <v>37</v>
      </c>
      <c r="L29" s="21" t="s">
        <v>79</v>
      </c>
      <c r="M29" s="29" t="s">
        <v>21</v>
      </c>
      <c r="N29" s="21" t="s">
        <v>80</v>
      </c>
      <c r="O29" s="33" t="s">
        <v>38</v>
      </c>
      <c r="P29" s="33" t="s">
        <v>81</v>
      </c>
      <c r="Q29" s="21" t="s">
        <v>75</v>
      </c>
      <c r="S29" s="30">
        <v>60.04</v>
      </c>
      <c r="U29" s="30">
        <v>481.3</v>
      </c>
      <c r="W29" s="30">
        <v>484.1</v>
      </c>
      <c r="Y29" s="30">
        <v>464</v>
      </c>
      <c r="Z29" s="30">
        <v>467.74</v>
      </c>
      <c r="AA29" s="30">
        <v>0.99</v>
      </c>
      <c r="AB29" s="30">
        <v>501.34</v>
      </c>
      <c r="AC29" s="30">
        <v>0.99</v>
      </c>
      <c r="AD29" s="30">
        <v>0.07</v>
      </c>
      <c r="AE29" s="30">
        <v>51.2</v>
      </c>
      <c r="AF29" s="30">
        <v>79.8</v>
      </c>
      <c r="AG29" s="30">
        <v>87.7</v>
      </c>
      <c r="AM29" s="30">
        <v>0.382</v>
      </c>
      <c r="AN29" s="30" t="s">
        <v>81</v>
      </c>
      <c r="AO29" s="30" t="s">
        <v>81</v>
      </c>
      <c r="AP29" s="30" t="s">
        <v>81</v>
      </c>
      <c r="AQ29" s="30" t="s">
        <v>81</v>
      </c>
      <c r="AR29" s="30" t="s">
        <v>81</v>
      </c>
      <c r="AS29" s="30" t="s">
        <v>81</v>
      </c>
      <c r="AT29" s="30" t="s">
        <v>81</v>
      </c>
    </row>
    <row r="30" spans="1:46" s="30" customFormat="1" ht="22.5">
      <c r="A30" s="40">
        <v>28</v>
      </c>
      <c r="B30" s="29" t="s">
        <v>0</v>
      </c>
      <c r="C30" s="29" t="s">
        <v>11</v>
      </c>
      <c r="D30" s="21"/>
      <c r="E30" s="30" t="s">
        <v>83</v>
      </c>
      <c r="F30" s="32" t="s">
        <v>66</v>
      </c>
      <c r="G30" s="30">
        <v>50</v>
      </c>
      <c r="H30" s="30">
        <v>44</v>
      </c>
      <c r="I30" s="30">
        <v>24</v>
      </c>
      <c r="J30" s="33" t="s">
        <v>78</v>
      </c>
      <c r="K30" s="21" t="s">
        <v>37</v>
      </c>
      <c r="L30" s="21" t="s">
        <v>79</v>
      </c>
      <c r="M30" s="29" t="s">
        <v>21</v>
      </c>
      <c r="N30" s="21" t="s">
        <v>80</v>
      </c>
      <c r="O30" s="33" t="s">
        <v>38</v>
      </c>
      <c r="P30" s="33" t="s">
        <v>81</v>
      </c>
      <c r="Q30" s="21" t="s">
        <v>75</v>
      </c>
      <c r="S30" s="30">
        <v>49.1</v>
      </c>
      <c r="U30" s="30">
        <v>412.5</v>
      </c>
      <c r="W30" s="30">
        <v>367</v>
      </c>
      <c r="Y30" s="30">
        <v>359.4</v>
      </c>
      <c r="Z30" s="30">
        <v>334.744</v>
      </c>
      <c r="AA30" s="30">
        <v>0.9957</v>
      </c>
      <c r="AB30" s="30">
        <v>413.2</v>
      </c>
      <c r="AC30" s="30">
        <v>0.9938</v>
      </c>
      <c r="AD30" s="30">
        <v>0.06</v>
      </c>
      <c r="AE30" s="30">
        <v>56.2</v>
      </c>
      <c r="AF30" s="30">
        <v>81.3</v>
      </c>
      <c r="AG30" s="30">
        <v>105.8</v>
      </c>
      <c r="AM30" s="30">
        <v>0.491</v>
      </c>
      <c r="AN30" s="30" t="s">
        <v>81</v>
      </c>
      <c r="AO30" s="30" t="s">
        <v>81</v>
      </c>
      <c r="AP30" s="30" t="s">
        <v>81</v>
      </c>
      <c r="AQ30" s="30" t="s">
        <v>81</v>
      </c>
      <c r="AR30" s="30" t="s">
        <v>81</v>
      </c>
      <c r="AS30" s="30" t="s">
        <v>81</v>
      </c>
      <c r="AT30" s="30" t="s">
        <v>81</v>
      </c>
    </row>
    <row r="31" spans="1:46" s="30" customFormat="1" ht="22.5">
      <c r="A31" s="40">
        <v>29</v>
      </c>
      <c r="B31" s="29" t="s">
        <v>0</v>
      </c>
      <c r="C31" s="29" t="s">
        <v>11</v>
      </c>
      <c r="D31" s="21"/>
      <c r="E31" s="29" t="s">
        <v>82</v>
      </c>
      <c r="F31" s="32" t="s">
        <v>66</v>
      </c>
      <c r="G31" s="30">
        <v>50</v>
      </c>
      <c r="H31" s="30">
        <v>44</v>
      </c>
      <c r="I31" s="30">
        <v>24</v>
      </c>
      <c r="J31" s="33" t="s">
        <v>78</v>
      </c>
      <c r="K31" s="21" t="s">
        <v>37</v>
      </c>
      <c r="L31" s="21" t="s">
        <v>79</v>
      </c>
      <c r="M31" s="29" t="s">
        <v>21</v>
      </c>
      <c r="N31" s="21" t="s">
        <v>80</v>
      </c>
      <c r="O31" s="33" t="s">
        <v>38</v>
      </c>
      <c r="P31" s="33" t="s">
        <v>81</v>
      </c>
      <c r="Q31" s="21" t="s">
        <v>75</v>
      </c>
      <c r="S31" s="30">
        <v>62.88</v>
      </c>
      <c r="U31" s="30">
        <v>480.7</v>
      </c>
      <c r="W31" s="30">
        <v>476.2</v>
      </c>
      <c r="Y31" s="30">
        <v>459.4</v>
      </c>
      <c r="Z31" s="30">
        <v>463.18</v>
      </c>
      <c r="AA31" s="30">
        <v>0.99</v>
      </c>
      <c r="AB31" s="30">
        <v>489.34</v>
      </c>
      <c r="AC31" s="30">
        <v>0.99</v>
      </c>
      <c r="AD31" s="30">
        <v>0.11</v>
      </c>
      <c r="AE31" s="30">
        <v>46.6</v>
      </c>
      <c r="AF31" s="30">
        <v>73.3</v>
      </c>
      <c r="AG31" s="30">
        <v>80.6</v>
      </c>
      <c r="AM31" s="30">
        <v>0.415</v>
      </c>
      <c r="AN31" s="30" t="s">
        <v>81</v>
      </c>
      <c r="AO31" s="30" t="s">
        <v>81</v>
      </c>
      <c r="AP31" s="30" t="s">
        <v>81</v>
      </c>
      <c r="AQ31" s="30" t="s">
        <v>81</v>
      </c>
      <c r="AR31" s="30" t="s">
        <v>81</v>
      </c>
      <c r="AS31" s="30" t="s">
        <v>81</v>
      </c>
      <c r="AT31" s="30" t="s">
        <v>81</v>
      </c>
    </row>
    <row r="32" spans="1:46" s="30" customFormat="1" ht="22.5">
      <c r="A32" s="40">
        <v>30</v>
      </c>
      <c r="B32" s="29" t="s">
        <v>0</v>
      </c>
      <c r="C32" s="29" t="s">
        <v>11</v>
      </c>
      <c r="D32" s="21"/>
      <c r="E32" s="29" t="s">
        <v>71</v>
      </c>
      <c r="F32" s="32" t="s">
        <v>66</v>
      </c>
      <c r="G32" s="29">
        <v>42</v>
      </c>
      <c r="H32" s="29">
        <v>36</v>
      </c>
      <c r="I32" s="29">
        <v>20</v>
      </c>
      <c r="J32" s="33" t="s">
        <v>78</v>
      </c>
      <c r="K32" s="21" t="s">
        <v>37</v>
      </c>
      <c r="L32" s="21" t="s">
        <v>79</v>
      </c>
      <c r="M32" s="29" t="s">
        <v>21</v>
      </c>
      <c r="N32" s="21" t="s">
        <v>80</v>
      </c>
      <c r="O32" s="33" t="s">
        <v>38</v>
      </c>
      <c r="P32" s="33" t="s">
        <v>81</v>
      </c>
      <c r="Q32" s="21" t="s">
        <v>75</v>
      </c>
      <c r="S32" s="30">
        <v>58.57</v>
      </c>
      <c r="U32" s="30">
        <v>423.5</v>
      </c>
      <c r="W32" s="30">
        <v>428.7</v>
      </c>
      <c r="Y32" s="30">
        <v>406.3</v>
      </c>
      <c r="Z32" s="30">
        <v>399.76</v>
      </c>
      <c r="AA32" s="30">
        <v>0.99</v>
      </c>
      <c r="AB32" s="30">
        <v>439.96</v>
      </c>
      <c r="AC32" s="30">
        <v>0.986</v>
      </c>
      <c r="AD32" s="30">
        <v>0.05</v>
      </c>
      <c r="AE32" s="30">
        <v>63.1</v>
      </c>
      <c r="AF32" s="30">
        <v>84.2</v>
      </c>
      <c r="AG32" s="30">
        <v>104.9</v>
      </c>
      <c r="AM32" s="30">
        <v>0.391</v>
      </c>
      <c r="AN32" s="30" t="s">
        <v>81</v>
      </c>
      <c r="AO32" s="30" t="s">
        <v>81</v>
      </c>
      <c r="AP32" s="30" t="s">
        <v>81</v>
      </c>
      <c r="AQ32" s="30" t="s">
        <v>81</v>
      </c>
      <c r="AR32" s="30" t="s">
        <v>81</v>
      </c>
      <c r="AS32" s="30" t="s">
        <v>81</v>
      </c>
      <c r="AT32" s="30" t="s">
        <v>81</v>
      </c>
    </row>
    <row r="33" spans="1:46" s="30" customFormat="1" ht="23.25">
      <c r="A33" s="40">
        <v>31</v>
      </c>
      <c r="B33" s="29" t="s">
        <v>0</v>
      </c>
      <c r="C33" s="29" t="s">
        <v>11</v>
      </c>
      <c r="D33" s="21"/>
      <c r="E33" s="29" t="s">
        <v>84</v>
      </c>
      <c r="F33" s="32" t="s">
        <v>66</v>
      </c>
      <c r="G33" s="29">
        <v>42</v>
      </c>
      <c r="H33" s="29">
        <v>36</v>
      </c>
      <c r="I33" s="29">
        <v>20</v>
      </c>
      <c r="J33" s="33" t="s">
        <v>78</v>
      </c>
      <c r="K33" s="21" t="s">
        <v>37</v>
      </c>
      <c r="L33" s="21" t="s">
        <v>79</v>
      </c>
      <c r="M33" s="29" t="s">
        <v>21</v>
      </c>
      <c r="N33" s="21" t="s">
        <v>80</v>
      </c>
      <c r="O33" s="33" t="s">
        <v>38</v>
      </c>
      <c r="P33" s="33" t="s">
        <v>81</v>
      </c>
      <c r="Q33" s="21" t="s">
        <v>75</v>
      </c>
      <c r="S33" s="30">
        <v>45.81</v>
      </c>
      <c r="U33" s="30">
        <v>293.1</v>
      </c>
      <c r="W33" s="30">
        <v>292.4</v>
      </c>
      <c r="Y33" s="30">
        <v>294.8</v>
      </c>
      <c r="Z33" s="30">
        <v>258.64</v>
      </c>
      <c r="AA33" s="30">
        <v>0.959</v>
      </c>
      <c r="AB33" s="30">
        <v>296.02</v>
      </c>
      <c r="AC33" s="30">
        <v>0.974</v>
      </c>
      <c r="AD33" s="30">
        <v>0.06</v>
      </c>
      <c r="AE33" s="30">
        <v>76.9</v>
      </c>
      <c r="AF33" s="30">
        <v>114.2</v>
      </c>
      <c r="AG33" s="30">
        <v>135.5</v>
      </c>
      <c r="AM33" s="30">
        <v>0.862</v>
      </c>
      <c r="AN33" s="30" t="s">
        <v>81</v>
      </c>
      <c r="AO33" s="30" t="s">
        <v>81</v>
      </c>
      <c r="AP33" s="30" t="s">
        <v>81</v>
      </c>
      <c r="AQ33" s="30" t="s">
        <v>81</v>
      </c>
      <c r="AR33" s="30" t="s">
        <v>81</v>
      </c>
      <c r="AS33" s="30" t="s">
        <v>81</v>
      </c>
      <c r="AT33" s="30" t="s">
        <v>81</v>
      </c>
    </row>
    <row r="34" spans="1:46" s="30" customFormat="1" ht="22.5">
      <c r="A34" s="40">
        <v>32</v>
      </c>
      <c r="B34" s="29" t="s">
        <v>0</v>
      </c>
      <c r="C34" s="29" t="s">
        <v>11</v>
      </c>
      <c r="D34" s="21"/>
      <c r="E34" s="30" t="s">
        <v>85</v>
      </c>
      <c r="F34" s="32" t="s">
        <v>66</v>
      </c>
      <c r="G34" s="30">
        <v>37</v>
      </c>
      <c r="H34" s="30">
        <v>32</v>
      </c>
      <c r="I34" s="30">
        <v>18</v>
      </c>
      <c r="J34" s="33" t="s">
        <v>78</v>
      </c>
      <c r="K34" s="21" t="s">
        <v>37</v>
      </c>
      <c r="L34" s="21" t="s">
        <v>79</v>
      </c>
      <c r="M34" s="29" t="s">
        <v>21</v>
      </c>
      <c r="N34" s="21" t="s">
        <v>80</v>
      </c>
      <c r="O34" s="33" t="s">
        <v>38</v>
      </c>
      <c r="P34" s="33" t="s">
        <v>81</v>
      </c>
      <c r="Q34" s="21" t="s">
        <v>75</v>
      </c>
      <c r="S34" s="30">
        <v>38.25</v>
      </c>
      <c r="U34" s="30">
        <v>258.45</v>
      </c>
      <c r="W34" s="30">
        <v>254.22</v>
      </c>
      <c r="Y34" s="30">
        <v>255.22</v>
      </c>
      <c r="Z34" s="30">
        <v>227.56</v>
      </c>
      <c r="AA34" s="30">
        <v>0.968</v>
      </c>
      <c r="AB34" s="30">
        <v>270.94</v>
      </c>
      <c r="AC34" s="30">
        <v>0.972</v>
      </c>
      <c r="AD34" s="30">
        <v>0.06</v>
      </c>
      <c r="AE34" s="30">
        <v>68.2</v>
      </c>
      <c r="AF34" s="30">
        <v>96.1</v>
      </c>
      <c r="AG34" s="30">
        <v>121</v>
      </c>
      <c r="AM34" s="30">
        <v>0.475</v>
      </c>
      <c r="AN34" s="30" t="s">
        <v>81</v>
      </c>
      <c r="AO34" s="30" t="s">
        <v>81</v>
      </c>
      <c r="AP34" s="30" t="s">
        <v>81</v>
      </c>
      <c r="AQ34" s="30" t="s">
        <v>81</v>
      </c>
      <c r="AR34" s="30" t="s">
        <v>81</v>
      </c>
      <c r="AS34" s="30" t="s">
        <v>81</v>
      </c>
      <c r="AT34" s="30" t="s">
        <v>81</v>
      </c>
    </row>
    <row r="35" spans="1:40" s="19" customFormat="1" ht="11.25">
      <c r="A35" s="40">
        <v>33</v>
      </c>
      <c r="B35" s="30" t="s">
        <v>0</v>
      </c>
      <c r="C35" s="29" t="s">
        <v>11</v>
      </c>
      <c r="D35" s="21"/>
      <c r="E35" s="30" t="s">
        <v>82</v>
      </c>
      <c r="F35" s="30" t="s">
        <v>66</v>
      </c>
      <c r="G35" s="30">
        <v>50</v>
      </c>
      <c r="H35" s="30">
        <v>44</v>
      </c>
      <c r="I35" s="30">
        <v>24</v>
      </c>
      <c r="J35" s="30" t="s">
        <v>78</v>
      </c>
      <c r="K35" s="30" t="s">
        <v>37</v>
      </c>
      <c r="L35" s="30"/>
      <c r="M35" s="29" t="s">
        <v>21</v>
      </c>
      <c r="N35" s="29" t="s">
        <v>80</v>
      </c>
      <c r="O35" s="21" t="s">
        <v>38</v>
      </c>
      <c r="P35" s="30" t="s">
        <v>81</v>
      </c>
      <c r="Q35" s="30" t="s">
        <v>75</v>
      </c>
      <c r="R35" s="30"/>
      <c r="S35" s="30">
        <v>63.1</v>
      </c>
      <c r="T35" s="30"/>
      <c r="U35" s="30">
        <v>454.3</v>
      </c>
      <c r="V35" s="30"/>
      <c r="W35" s="30">
        <v>456.9</v>
      </c>
      <c r="X35" s="30"/>
      <c r="Y35" s="30">
        <v>437.97</v>
      </c>
      <c r="Z35" s="30">
        <v>441.5</v>
      </c>
      <c r="AA35" s="30">
        <v>0.987</v>
      </c>
      <c r="AB35" s="30"/>
      <c r="AC35" s="30"/>
      <c r="AD35" s="30"/>
      <c r="AE35" s="30"/>
      <c r="AF35" s="30"/>
      <c r="AG35" s="30"/>
      <c r="AL35" s="17"/>
      <c r="AM35" s="17"/>
      <c r="AN35" s="17"/>
    </row>
    <row r="36" spans="1:40" s="19" customFormat="1" ht="11.25">
      <c r="A36" s="40">
        <v>34</v>
      </c>
      <c r="B36" s="30" t="s">
        <v>0</v>
      </c>
      <c r="C36" s="29" t="s">
        <v>11</v>
      </c>
      <c r="D36" s="21"/>
      <c r="E36" s="30" t="s">
        <v>82</v>
      </c>
      <c r="F36" s="30" t="s">
        <v>66</v>
      </c>
      <c r="G36" s="30">
        <v>65</v>
      </c>
      <c r="H36" s="30">
        <v>56</v>
      </c>
      <c r="I36" s="30">
        <v>32</v>
      </c>
      <c r="J36" s="30" t="s">
        <v>78</v>
      </c>
      <c r="K36" s="30" t="s">
        <v>37</v>
      </c>
      <c r="L36" s="30"/>
      <c r="M36" s="30" t="s">
        <v>21</v>
      </c>
      <c r="N36" s="29" t="s">
        <v>80</v>
      </c>
      <c r="O36" s="21" t="s">
        <v>38</v>
      </c>
      <c r="P36" s="30" t="s">
        <v>81</v>
      </c>
      <c r="Q36" s="30" t="s">
        <v>75</v>
      </c>
      <c r="R36" s="30"/>
      <c r="S36" s="30">
        <v>67.79</v>
      </c>
      <c r="T36" s="30"/>
      <c r="U36" s="30">
        <v>567</v>
      </c>
      <c r="V36" s="30"/>
      <c r="W36" s="30">
        <v>542.5</v>
      </c>
      <c r="X36" s="30"/>
      <c r="Y36" s="30">
        <v>556.2</v>
      </c>
      <c r="Z36" s="30">
        <v>528.53</v>
      </c>
      <c r="AA36" s="30">
        <v>0.9881</v>
      </c>
      <c r="AB36" s="30"/>
      <c r="AC36" s="30"/>
      <c r="AD36" s="30"/>
      <c r="AE36" s="30"/>
      <c r="AF36" s="30"/>
      <c r="AG36" s="30"/>
      <c r="AL36" s="17"/>
      <c r="AM36" s="17"/>
      <c r="AN36" s="17"/>
    </row>
    <row r="37" spans="1:40" s="19" customFormat="1" ht="11.25">
      <c r="A37" s="40">
        <v>35</v>
      </c>
      <c r="B37" s="30" t="s">
        <v>0</v>
      </c>
      <c r="C37" s="29" t="s">
        <v>11</v>
      </c>
      <c r="D37" s="21"/>
      <c r="E37" s="30" t="s">
        <v>82</v>
      </c>
      <c r="F37" s="30" t="s">
        <v>66</v>
      </c>
      <c r="G37" s="30">
        <v>103</v>
      </c>
      <c r="H37" s="30">
        <v>89</v>
      </c>
      <c r="I37" s="30">
        <v>50</v>
      </c>
      <c r="J37" s="30" t="s">
        <v>78</v>
      </c>
      <c r="K37" s="30" t="s">
        <v>37</v>
      </c>
      <c r="L37" s="30"/>
      <c r="M37" s="30" t="s">
        <v>21</v>
      </c>
      <c r="N37" s="29" t="s">
        <v>80</v>
      </c>
      <c r="O37" s="30" t="s">
        <v>38</v>
      </c>
      <c r="P37" s="30" t="s">
        <v>81</v>
      </c>
      <c r="Q37" s="30" t="s">
        <v>75</v>
      </c>
      <c r="R37" s="30"/>
      <c r="S37" s="30">
        <v>239.5</v>
      </c>
      <c r="T37" s="30"/>
      <c r="U37" s="30">
        <v>1342</v>
      </c>
      <c r="V37" s="30"/>
      <c r="W37" s="30">
        <v>1389.5</v>
      </c>
      <c r="X37" s="30"/>
      <c r="Y37" s="30">
        <v>1290.6</v>
      </c>
      <c r="Z37" s="30">
        <v>1220.56</v>
      </c>
      <c r="AA37" s="30">
        <v>0.869</v>
      </c>
      <c r="AB37" s="30"/>
      <c r="AC37" s="30"/>
      <c r="AD37" s="30"/>
      <c r="AE37" s="30"/>
      <c r="AF37" s="30"/>
      <c r="AG37" s="30"/>
      <c r="AL37" s="17"/>
      <c r="AM37" s="17"/>
      <c r="AN37" s="17"/>
    </row>
    <row r="38" spans="1:40" s="19" customFormat="1" ht="11.25">
      <c r="A38" s="40">
        <v>36</v>
      </c>
      <c r="B38" s="30" t="s">
        <v>0</v>
      </c>
      <c r="C38" s="29" t="s">
        <v>11</v>
      </c>
      <c r="D38" s="21"/>
      <c r="E38" s="30" t="s">
        <v>82</v>
      </c>
      <c r="F38" s="30" t="s">
        <v>66</v>
      </c>
      <c r="G38" s="30">
        <v>50</v>
      </c>
      <c r="H38" s="30">
        <v>44</v>
      </c>
      <c r="I38" s="30">
        <v>24</v>
      </c>
      <c r="J38" s="30" t="s">
        <v>78</v>
      </c>
      <c r="K38" s="30" t="s">
        <v>37</v>
      </c>
      <c r="L38" s="30"/>
      <c r="M38" s="30" t="s">
        <v>21</v>
      </c>
      <c r="N38" s="29" t="s">
        <v>108</v>
      </c>
      <c r="O38" s="30" t="s">
        <v>38</v>
      </c>
      <c r="P38" s="30" t="s">
        <v>81</v>
      </c>
      <c r="Q38" s="30" t="s">
        <v>109</v>
      </c>
      <c r="R38" s="30"/>
      <c r="S38" s="30">
        <v>60.5</v>
      </c>
      <c r="T38" s="30"/>
      <c r="U38" s="30">
        <v>433.6</v>
      </c>
      <c r="V38" s="30"/>
      <c r="W38" s="30">
        <v>436.2</v>
      </c>
      <c r="X38" s="30"/>
      <c r="Y38" s="30">
        <v>418.1</v>
      </c>
      <c r="Z38" s="30">
        <v>421.42</v>
      </c>
      <c r="AA38" s="30">
        <v>0.989</v>
      </c>
      <c r="AB38" s="30"/>
      <c r="AC38" s="30"/>
      <c r="AD38" s="30"/>
      <c r="AE38" s="30"/>
      <c r="AF38" s="30"/>
      <c r="AG38" s="30"/>
      <c r="AH38" s="30"/>
      <c r="AL38" s="17"/>
      <c r="AM38" s="17"/>
      <c r="AN38" s="17"/>
    </row>
    <row r="39" spans="1:40" s="19" customFormat="1" ht="11.25">
      <c r="A39" s="40">
        <v>37</v>
      </c>
      <c r="B39" s="30" t="s">
        <v>0</v>
      </c>
      <c r="C39" s="29" t="s">
        <v>11</v>
      </c>
      <c r="D39" s="21"/>
      <c r="E39" s="30" t="s">
        <v>82</v>
      </c>
      <c r="F39" s="30" t="s">
        <v>66</v>
      </c>
      <c r="G39" s="30">
        <v>65</v>
      </c>
      <c r="H39" s="30">
        <v>56</v>
      </c>
      <c r="I39" s="30">
        <v>32</v>
      </c>
      <c r="J39" s="30" t="s">
        <v>78</v>
      </c>
      <c r="K39" s="30" t="s">
        <v>37</v>
      </c>
      <c r="L39" s="30"/>
      <c r="M39" s="30" t="s">
        <v>21</v>
      </c>
      <c r="N39" s="29" t="s">
        <v>108</v>
      </c>
      <c r="O39" s="30" t="s">
        <v>38</v>
      </c>
      <c r="P39" s="30" t="s">
        <v>81</v>
      </c>
      <c r="Q39" s="30" t="s">
        <v>109</v>
      </c>
      <c r="R39" s="30"/>
      <c r="S39" s="30">
        <v>68.22</v>
      </c>
      <c r="T39" s="30"/>
      <c r="U39" s="30">
        <v>498.6</v>
      </c>
      <c r="V39" s="30"/>
      <c r="W39" s="30">
        <v>477</v>
      </c>
      <c r="X39" s="30"/>
      <c r="Y39" s="30">
        <v>489.03</v>
      </c>
      <c r="Z39" s="30">
        <v>464.74</v>
      </c>
      <c r="AA39" s="30">
        <v>0.982</v>
      </c>
      <c r="AB39" s="30"/>
      <c r="AC39" s="30"/>
      <c r="AD39" s="30"/>
      <c r="AE39" s="30"/>
      <c r="AF39" s="30"/>
      <c r="AG39" s="30"/>
      <c r="AH39" s="30"/>
      <c r="AL39" s="17"/>
      <c r="AM39" s="17"/>
      <c r="AN39" s="17"/>
    </row>
    <row r="40" spans="1:40" s="19" customFormat="1" ht="11.25">
      <c r="A40" s="40"/>
      <c r="C40" s="17"/>
      <c r="D40" s="18"/>
      <c r="N40" s="17"/>
      <c r="AL40" s="17"/>
      <c r="AM40" s="17"/>
      <c r="AN40" s="17"/>
    </row>
    <row r="41" spans="1:40" s="19" customFormat="1" ht="11.25">
      <c r="A41" s="40"/>
      <c r="C41" s="17"/>
      <c r="D41" s="18"/>
      <c r="N41" s="17"/>
      <c r="AL41" s="17"/>
      <c r="AM41" s="17"/>
      <c r="AN41" s="17"/>
    </row>
    <row r="42" spans="1:40" s="19" customFormat="1" ht="11.25">
      <c r="A42" s="40"/>
      <c r="C42" s="17"/>
      <c r="D42" s="18"/>
      <c r="N42" s="17"/>
      <c r="AL42" s="17"/>
      <c r="AM42" s="17"/>
      <c r="AN42" s="17"/>
    </row>
    <row r="43" spans="1:40" s="19" customFormat="1" ht="11.25">
      <c r="A43" s="40"/>
      <c r="C43" s="17"/>
      <c r="D43" s="18"/>
      <c r="N43" s="17"/>
      <c r="AL43" s="17"/>
      <c r="AM43" s="17"/>
      <c r="AN43" s="17"/>
    </row>
    <row r="44" spans="1:40" s="19" customFormat="1" ht="11.25">
      <c r="A44" s="40"/>
      <c r="C44" s="17"/>
      <c r="D44" s="18"/>
      <c r="N44" s="17"/>
      <c r="AL44" s="17"/>
      <c r="AM44" s="17"/>
      <c r="AN44" s="17"/>
    </row>
    <row r="45" spans="1:40" s="19" customFormat="1" ht="11.25">
      <c r="A45" s="40"/>
      <c r="C45" s="17"/>
      <c r="D45" s="18"/>
      <c r="N45" s="17"/>
      <c r="AL45" s="17"/>
      <c r="AM45" s="17"/>
      <c r="AN45" s="17"/>
    </row>
    <row r="46" spans="1:40" s="19" customFormat="1" ht="11.25">
      <c r="A46" s="40"/>
      <c r="C46" s="17"/>
      <c r="D46" s="18"/>
      <c r="N46" s="17"/>
      <c r="AL46" s="17"/>
      <c r="AM46" s="17"/>
      <c r="AN46" s="17"/>
    </row>
    <row r="47" spans="1:40" s="19" customFormat="1" ht="11.25">
      <c r="A47" s="40"/>
      <c r="C47" s="17"/>
      <c r="D47" s="18"/>
      <c r="N47" s="17"/>
      <c r="AL47" s="17"/>
      <c r="AM47" s="17"/>
      <c r="AN47" s="17"/>
    </row>
    <row r="48" spans="1:40" s="19" customFormat="1" ht="11.25">
      <c r="A48" s="40"/>
      <c r="C48" s="17"/>
      <c r="D48" s="18"/>
      <c r="N48" s="17"/>
      <c r="AL48" s="17"/>
      <c r="AM48" s="17"/>
      <c r="AN48" s="17"/>
    </row>
    <row r="49" spans="1:40" s="19" customFormat="1" ht="11.25">
      <c r="A49" s="40"/>
      <c r="C49" s="17"/>
      <c r="D49" s="18"/>
      <c r="N49" s="17"/>
      <c r="AL49" s="17"/>
      <c r="AM49" s="17"/>
      <c r="AN49" s="17"/>
    </row>
    <row r="50" spans="1:40" s="19" customFormat="1" ht="11.25">
      <c r="A50" s="40"/>
      <c r="C50" s="17"/>
      <c r="D50" s="18"/>
      <c r="N50" s="17"/>
      <c r="AL50" s="17"/>
      <c r="AM50" s="17"/>
      <c r="AN50" s="17"/>
    </row>
    <row r="51" spans="1:40" s="19" customFormat="1" ht="11.25">
      <c r="A51" s="40"/>
      <c r="C51" s="17"/>
      <c r="D51" s="18"/>
      <c r="N51" s="17"/>
      <c r="AL51" s="17"/>
      <c r="AM51" s="17"/>
      <c r="AN51" s="17"/>
    </row>
    <row r="52" spans="1:40" s="19" customFormat="1" ht="11.25">
      <c r="A52" s="40"/>
      <c r="C52" s="17"/>
      <c r="D52" s="18"/>
      <c r="N52" s="17"/>
      <c r="AL52" s="17"/>
      <c r="AM52" s="17"/>
      <c r="AN52" s="17"/>
    </row>
    <row r="53" spans="1:40" s="19" customFormat="1" ht="11.25">
      <c r="A53" s="40"/>
      <c r="C53" s="17"/>
      <c r="D53" s="18"/>
      <c r="N53" s="17"/>
      <c r="AL53" s="17"/>
      <c r="AM53" s="17"/>
      <c r="AN53" s="17"/>
    </row>
    <row r="54" spans="1:40" s="19" customFormat="1" ht="11.25">
      <c r="A54" s="40"/>
      <c r="C54" s="17"/>
      <c r="D54" s="18"/>
      <c r="N54" s="17"/>
      <c r="AL54" s="17"/>
      <c r="AM54" s="17"/>
      <c r="AN54" s="17"/>
    </row>
    <row r="55" spans="1:40" s="19" customFormat="1" ht="11.25">
      <c r="A55" s="40"/>
      <c r="C55" s="17"/>
      <c r="D55" s="18"/>
      <c r="N55" s="17"/>
      <c r="AL55" s="17"/>
      <c r="AM55" s="17"/>
      <c r="AN55" s="17"/>
    </row>
    <row r="56" spans="1:39" s="19" customFormat="1" ht="11.25">
      <c r="A56" s="40"/>
      <c r="C56" s="17"/>
      <c r="D56" s="18"/>
      <c r="N56" s="17"/>
      <c r="AL56" s="17"/>
      <c r="AM56" s="17"/>
    </row>
    <row r="57" spans="1:39" s="19" customFormat="1" ht="11.25">
      <c r="A57" s="40"/>
      <c r="C57" s="17"/>
      <c r="D57" s="18"/>
      <c r="N57" s="17"/>
      <c r="AL57" s="17"/>
      <c r="AM57" s="17"/>
    </row>
    <row r="58" spans="1:39" s="19" customFormat="1" ht="11.25">
      <c r="A58" s="40"/>
      <c r="C58" s="17"/>
      <c r="D58" s="18"/>
      <c r="N58" s="17"/>
      <c r="AL58" s="17"/>
      <c r="AM58" s="17"/>
    </row>
    <row r="59" spans="1:39" s="19" customFormat="1" ht="11.25">
      <c r="A59" s="40"/>
      <c r="C59" s="17"/>
      <c r="D59" s="18"/>
      <c r="N59" s="17"/>
      <c r="AL59" s="17"/>
      <c r="AM59" s="17"/>
    </row>
    <row r="60" spans="1:39" s="19" customFormat="1" ht="11.25">
      <c r="A60" s="40"/>
      <c r="C60" s="17"/>
      <c r="D60" s="18"/>
      <c r="N60" s="17"/>
      <c r="AL60" s="17"/>
      <c r="AM60" s="17"/>
    </row>
    <row r="61" spans="1:39" s="19" customFormat="1" ht="11.25">
      <c r="A61" s="40"/>
      <c r="C61" s="17"/>
      <c r="D61" s="18"/>
      <c r="N61" s="17"/>
      <c r="AL61" s="17"/>
      <c r="AM61" s="17"/>
    </row>
    <row r="62" spans="1:39" s="19" customFormat="1" ht="11.25">
      <c r="A62" s="40"/>
      <c r="C62" s="17"/>
      <c r="D62" s="18"/>
      <c r="N62" s="17"/>
      <c r="AL62" s="17"/>
      <c r="AM62" s="17"/>
    </row>
    <row r="63" spans="1:39" s="19" customFormat="1" ht="11.25">
      <c r="A63" s="40"/>
      <c r="C63" s="17"/>
      <c r="D63" s="18"/>
      <c r="N63" s="17"/>
      <c r="AL63" s="17"/>
      <c r="AM63" s="17"/>
    </row>
    <row r="64" spans="1:39" s="19" customFormat="1" ht="11.25">
      <c r="A64" s="40"/>
      <c r="C64" s="17"/>
      <c r="D64" s="18"/>
      <c r="N64" s="17"/>
      <c r="AL64" s="17"/>
      <c r="AM64" s="17"/>
    </row>
    <row r="65" spans="1:39" s="19" customFormat="1" ht="11.25">
      <c r="A65" s="40"/>
      <c r="C65" s="17"/>
      <c r="D65" s="18"/>
      <c r="N65" s="17"/>
      <c r="AL65" s="17"/>
      <c r="AM65" s="17"/>
    </row>
    <row r="66" spans="1:39" s="19" customFormat="1" ht="11.25">
      <c r="A66" s="40"/>
      <c r="C66" s="17"/>
      <c r="D66" s="18"/>
      <c r="N66" s="17"/>
      <c r="AL66" s="17"/>
      <c r="AM66" s="17"/>
    </row>
    <row r="67" spans="1:39" s="19" customFormat="1" ht="11.25">
      <c r="A67" s="40"/>
      <c r="C67" s="17"/>
      <c r="D67" s="18"/>
      <c r="N67" s="17"/>
      <c r="AL67" s="17"/>
      <c r="AM67" s="17"/>
    </row>
    <row r="68" spans="1:39" s="19" customFormat="1" ht="11.25">
      <c r="A68" s="40"/>
      <c r="C68" s="17"/>
      <c r="D68" s="18"/>
      <c r="N68" s="17"/>
      <c r="AL68" s="17"/>
      <c r="AM68" s="17"/>
    </row>
    <row r="69" spans="1:39" s="19" customFormat="1" ht="11.25">
      <c r="A69" s="40"/>
      <c r="C69" s="17"/>
      <c r="D69" s="18"/>
      <c r="N69" s="17"/>
      <c r="AL69" s="17"/>
      <c r="AM69" s="17"/>
    </row>
    <row r="70" spans="1:39" s="19" customFormat="1" ht="11.25">
      <c r="A70" s="40"/>
      <c r="C70" s="17"/>
      <c r="D70" s="18"/>
      <c r="N70" s="17"/>
      <c r="AL70" s="17"/>
      <c r="AM70" s="17"/>
    </row>
    <row r="71" spans="1:39" s="19" customFormat="1" ht="11.25">
      <c r="A71" s="40"/>
      <c r="C71" s="17"/>
      <c r="D71" s="18"/>
      <c r="N71" s="17"/>
      <c r="AL71" s="17"/>
      <c r="AM71" s="17"/>
    </row>
    <row r="72" spans="1:39" s="19" customFormat="1" ht="11.25">
      <c r="A72" s="40"/>
      <c r="C72" s="17"/>
      <c r="D72" s="18"/>
      <c r="N72" s="17"/>
      <c r="AL72" s="17"/>
      <c r="AM72" s="17"/>
    </row>
    <row r="73" spans="1:39" s="19" customFormat="1" ht="11.25">
      <c r="A73" s="40"/>
      <c r="C73" s="17"/>
      <c r="D73" s="18"/>
      <c r="N73" s="17"/>
      <c r="AL73" s="17"/>
      <c r="AM73" s="17"/>
    </row>
    <row r="74" spans="1:39" s="19" customFormat="1" ht="11.25">
      <c r="A74" s="40"/>
      <c r="C74" s="17"/>
      <c r="D74" s="18"/>
      <c r="N74" s="17"/>
      <c r="AL74" s="17"/>
      <c r="AM74" s="17"/>
    </row>
    <row r="75" spans="1:39" s="19" customFormat="1" ht="11.25">
      <c r="A75" s="40"/>
      <c r="C75" s="17"/>
      <c r="D75" s="18"/>
      <c r="N75" s="17"/>
      <c r="AL75" s="17"/>
      <c r="AM75" s="17"/>
    </row>
    <row r="76" spans="1:39" s="19" customFormat="1" ht="11.25">
      <c r="A76" s="40"/>
      <c r="C76" s="17"/>
      <c r="D76" s="18"/>
      <c r="N76" s="17"/>
      <c r="AL76" s="17"/>
      <c r="AM76" s="17"/>
    </row>
    <row r="77" spans="1:39" s="19" customFormat="1" ht="11.25">
      <c r="A77" s="40"/>
      <c r="C77" s="17"/>
      <c r="D77" s="18"/>
      <c r="N77" s="17"/>
      <c r="AL77" s="17"/>
      <c r="AM77" s="17"/>
    </row>
    <row r="78" spans="1:39" s="19" customFormat="1" ht="11.25">
      <c r="A78" s="40"/>
      <c r="C78" s="17"/>
      <c r="D78" s="18"/>
      <c r="N78" s="17"/>
      <c r="AL78" s="17"/>
      <c r="AM78" s="17"/>
    </row>
    <row r="79" spans="1:39" s="19" customFormat="1" ht="11.25">
      <c r="A79" s="40"/>
      <c r="C79" s="17"/>
      <c r="D79" s="18"/>
      <c r="N79" s="17"/>
      <c r="AL79" s="17"/>
      <c r="AM79" s="17"/>
    </row>
    <row r="80" spans="1:39" s="19" customFormat="1" ht="11.25">
      <c r="A80" s="40"/>
      <c r="C80" s="17"/>
      <c r="D80" s="18"/>
      <c r="N80" s="17"/>
      <c r="AL80" s="17"/>
      <c r="AM80" s="17"/>
    </row>
    <row r="81" spans="1:39" s="19" customFormat="1" ht="11.25">
      <c r="A81" s="40"/>
      <c r="C81" s="17"/>
      <c r="D81" s="18"/>
      <c r="N81" s="17"/>
      <c r="AL81" s="17"/>
      <c r="AM81" s="17"/>
    </row>
    <row r="82" spans="1:39" s="19" customFormat="1" ht="11.25">
      <c r="A82" s="40"/>
      <c r="C82" s="17"/>
      <c r="D82" s="18"/>
      <c r="N82" s="17"/>
      <c r="AL82" s="17"/>
      <c r="AM82" s="17"/>
    </row>
    <row r="83" spans="1:39" s="19" customFormat="1" ht="11.25">
      <c r="A83" s="40"/>
      <c r="C83" s="17"/>
      <c r="D83" s="18"/>
      <c r="N83" s="17"/>
      <c r="AL83" s="17"/>
      <c r="AM83" s="17"/>
    </row>
    <row r="84" spans="1:39" s="19" customFormat="1" ht="11.25">
      <c r="A84" s="40"/>
      <c r="C84" s="17"/>
      <c r="D84" s="18"/>
      <c r="N84" s="17"/>
      <c r="AL84" s="17"/>
      <c r="AM84" s="17"/>
    </row>
    <row r="85" spans="1:39" s="19" customFormat="1" ht="11.25">
      <c r="A85" s="40"/>
      <c r="C85" s="17"/>
      <c r="D85" s="18"/>
      <c r="N85" s="17"/>
      <c r="AL85" s="17"/>
      <c r="AM85" s="17"/>
    </row>
    <row r="86" spans="1:39" s="19" customFormat="1" ht="11.25">
      <c r="A86" s="40"/>
      <c r="C86" s="17"/>
      <c r="D86" s="18"/>
      <c r="N86" s="17"/>
      <c r="AL86" s="17"/>
      <c r="AM86" s="17"/>
    </row>
    <row r="87" spans="1:39" s="19" customFormat="1" ht="11.25">
      <c r="A87" s="40"/>
      <c r="C87" s="17"/>
      <c r="D87" s="18"/>
      <c r="N87" s="17"/>
      <c r="AL87" s="17"/>
      <c r="AM87" s="17"/>
    </row>
    <row r="88" spans="1:39" s="19" customFormat="1" ht="11.25">
      <c r="A88" s="40"/>
      <c r="C88" s="17"/>
      <c r="D88" s="18"/>
      <c r="N88" s="17"/>
      <c r="AL88" s="17"/>
      <c r="AM88" s="17"/>
    </row>
    <row r="89" spans="1:39" s="19" customFormat="1" ht="11.25">
      <c r="A89" s="40"/>
      <c r="C89" s="17"/>
      <c r="D89" s="18"/>
      <c r="N89" s="17"/>
      <c r="AL89" s="17"/>
      <c r="AM89" s="17"/>
    </row>
    <row r="90" spans="1:39" s="19" customFormat="1" ht="11.25">
      <c r="A90" s="40"/>
      <c r="C90" s="17"/>
      <c r="D90" s="18"/>
      <c r="N90" s="17"/>
      <c r="AL90" s="17"/>
      <c r="AM90" s="17"/>
    </row>
    <row r="91" spans="1:39" s="19" customFormat="1" ht="11.25">
      <c r="A91" s="40"/>
      <c r="C91" s="17"/>
      <c r="D91" s="18"/>
      <c r="N91" s="17"/>
      <c r="AL91" s="17"/>
      <c r="AM91" s="17"/>
    </row>
    <row r="92" spans="1:39" s="19" customFormat="1" ht="11.25">
      <c r="A92" s="40"/>
      <c r="C92" s="17"/>
      <c r="D92" s="18"/>
      <c r="N92" s="17"/>
      <c r="AL92" s="17"/>
      <c r="AM92" s="17"/>
    </row>
    <row r="93" spans="1:39" s="19" customFormat="1" ht="11.25">
      <c r="A93" s="40"/>
      <c r="C93" s="17"/>
      <c r="D93" s="18"/>
      <c r="N93" s="17"/>
      <c r="AL93" s="17"/>
      <c r="AM93" s="17"/>
    </row>
    <row r="94" spans="1:39" s="19" customFormat="1" ht="11.25">
      <c r="A94" s="40"/>
      <c r="C94" s="17"/>
      <c r="D94" s="18"/>
      <c r="N94" s="17"/>
      <c r="AL94" s="17"/>
      <c r="AM94" s="17"/>
    </row>
    <row r="95" spans="1:39" s="19" customFormat="1" ht="11.25">
      <c r="A95" s="40"/>
      <c r="C95" s="17"/>
      <c r="D95" s="18"/>
      <c r="N95" s="17"/>
      <c r="AL95" s="17"/>
      <c r="AM95" s="17"/>
    </row>
    <row r="96" spans="1:39" s="19" customFormat="1" ht="11.25">
      <c r="A96" s="40"/>
      <c r="C96" s="17"/>
      <c r="D96" s="18"/>
      <c r="N96" s="17"/>
      <c r="AL96" s="17"/>
      <c r="AM96" s="17"/>
    </row>
    <row r="97" spans="1:39" s="19" customFormat="1" ht="11.25">
      <c r="A97" s="40"/>
      <c r="C97" s="17"/>
      <c r="D97" s="18"/>
      <c r="N97" s="17"/>
      <c r="AL97" s="17"/>
      <c r="AM97" s="17"/>
    </row>
    <row r="98" spans="1:39" s="19" customFormat="1" ht="11.25">
      <c r="A98" s="40"/>
      <c r="C98" s="17"/>
      <c r="D98" s="18"/>
      <c r="N98" s="17"/>
      <c r="AL98" s="17"/>
      <c r="AM98" s="17"/>
    </row>
    <row r="99" spans="1:39" s="19" customFormat="1" ht="11.25">
      <c r="A99" s="40"/>
      <c r="C99" s="17"/>
      <c r="D99" s="18"/>
      <c r="N99" s="17"/>
      <c r="AL99" s="17"/>
      <c r="AM99" s="17"/>
    </row>
    <row r="100" spans="1:39" s="19" customFormat="1" ht="11.25">
      <c r="A100" s="40"/>
      <c r="C100" s="17"/>
      <c r="D100" s="18"/>
      <c r="N100" s="17"/>
      <c r="AL100" s="17"/>
      <c r="AM100" s="17"/>
    </row>
    <row r="101" spans="1:39" s="19" customFormat="1" ht="11.25">
      <c r="A101" s="40"/>
      <c r="C101" s="17"/>
      <c r="D101" s="18"/>
      <c r="N101" s="17"/>
      <c r="AL101" s="17"/>
      <c r="AM101" s="17"/>
    </row>
    <row r="102" spans="1:39" s="19" customFormat="1" ht="11.25">
      <c r="A102" s="40"/>
      <c r="C102" s="17"/>
      <c r="D102" s="18"/>
      <c r="N102" s="17"/>
      <c r="AL102" s="17"/>
      <c r="AM102" s="17"/>
    </row>
    <row r="103" spans="1:39" s="19" customFormat="1" ht="11.25">
      <c r="A103" s="40"/>
      <c r="C103" s="17"/>
      <c r="D103" s="18"/>
      <c r="N103" s="17"/>
      <c r="AL103" s="17"/>
      <c r="AM103" s="17"/>
    </row>
    <row r="104" spans="1:39" s="19" customFormat="1" ht="11.25">
      <c r="A104" s="40"/>
      <c r="C104" s="17"/>
      <c r="D104" s="18"/>
      <c r="N104" s="17"/>
      <c r="AL104" s="17"/>
      <c r="AM104" s="17"/>
    </row>
    <row r="105" spans="1:39" s="19" customFormat="1" ht="11.25">
      <c r="A105" s="40"/>
      <c r="C105" s="17"/>
      <c r="D105" s="18"/>
      <c r="N105" s="17"/>
      <c r="AL105" s="17"/>
      <c r="AM105" s="17"/>
    </row>
    <row r="106" spans="1:39" s="19" customFormat="1" ht="11.25">
      <c r="A106" s="40"/>
      <c r="C106" s="17"/>
      <c r="D106" s="18"/>
      <c r="N106" s="17"/>
      <c r="AL106" s="17"/>
      <c r="AM106" s="17"/>
    </row>
    <row r="107" spans="1:39" s="19" customFormat="1" ht="11.25">
      <c r="A107" s="40"/>
      <c r="C107" s="17"/>
      <c r="D107" s="18"/>
      <c r="N107" s="17"/>
      <c r="AL107" s="17"/>
      <c r="AM107" s="17"/>
    </row>
    <row r="108" spans="1:39" s="19" customFormat="1" ht="11.25">
      <c r="A108" s="40"/>
      <c r="C108" s="17"/>
      <c r="D108" s="18"/>
      <c r="N108" s="17"/>
      <c r="AL108" s="17"/>
      <c r="AM108" s="17"/>
    </row>
    <row r="109" spans="1:39" s="19" customFormat="1" ht="11.25">
      <c r="A109" s="40"/>
      <c r="C109" s="17"/>
      <c r="D109" s="18"/>
      <c r="N109" s="17"/>
      <c r="AL109" s="17"/>
      <c r="AM109" s="17"/>
    </row>
    <row r="110" spans="1:39" s="19" customFormat="1" ht="11.25">
      <c r="A110" s="40"/>
      <c r="C110" s="17"/>
      <c r="N110" s="17"/>
      <c r="AL110" s="17"/>
      <c r="AM110" s="17"/>
    </row>
    <row r="111" spans="1:39" s="19" customFormat="1" ht="11.25">
      <c r="A111" s="40"/>
      <c r="C111" s="17"/>
      <c r="N111" s="17"/>
      <c r="AL111" s="17"/>
      <c r="AM111" s="17"/>
    </row>
    <row r="112" spans="1:39" s="19" customFormat="1" ht="11.25">
      <c r="A112" s="40"/>
      <c r="C112" s="17"/>
      <c r="N112" s="17"/>
      <c r="AL112" s="17"/>
      <c r="AM112" s="17"/>
    </row>
    <row r="113" spans="1:39" s="19" customFormat="1" ht="11.25">
      <c r="A113" s="40"/>
      <c r="C113" s="17"/>
      <c r="N113" s="17"/>
      <c r="AL113" s="17"/>
      <c r="AM113" s="17"/>
    </row>
    <row r="114" spans="1:39" s="19" customFormat="1" ht="11.25">
      <c r="A114" s="40"/>
      <c r="C114" s="17"/>
      <c r="N114" s="17"/>
      <c r="AL114" s="17"/>
      <c r="AM114" s="17"/>
    </row>
    <row r="115" spans="1:39" s="19" customFormat="1" ht="11.25">
      <c r="A115" s="40"/>
      <c r="C115" s="17"/>
      <c r="N115" s="17"/>
      <c r="AL115" s="17"/>
      <c r="AM115" s="17"/>
    </row>
    <row r="116" spans="1:39" s="19" customFormat="1" ht="11.25">
      <c r="A116" s="40"/>
      <c r="C116" s="17"/>
      <c r="N116" s="17"/>
      <c r="AL116" s="17"/>
      <c r="AM116" s="17"/>
    </row>
    <row r="117" spans="1:39" s="19" customFormat="1" ht="11.25">
      <c r="A117" s="40"/>
      <c r="C117" s="17"/>
      <c r="N117" s="17"/>
      <c r="AL117" s="17"/>
      <c r="AM117" s="17"/>
    </row>
    <row r="118" spans="1:39" s="19" customFormat="1" ht="11.25">
      <c r="A118" s="40"/>
      <c r="C118" s="17"/>
      <c r="N118" s="17"/>
      <c r="AL118" s="17"/>
      <c r="AM118" s="17"/>
    </row>
    <row r="119" spans="1:39" s="19" customFormat="1" ht="11.25">
      <c r="A119" s="40"/>
      <c r="C119" s="17"/>
      <c r="N119" s="17"/>
      <c r="AL119" s="17"/>
      <c r="AM119" s="17"/>
    </row>
    <row r="120" spans="1:39" s="19" customFormat="1" ht="11.25">
      <c r="A120" s="40"/>
      <c r="C120" s="17"/>
      <c r="N120" s="17"/>
      <c r="AL120" s="17"/>
      <c r="AM120" s="17"/>
    </row>
    <row r="121" spans="1:39" s="19" customFormat="1" ht="11.25">
      <c r="A121" s="40"/>
      <c r="C121" s="17"/>
      <c r="N121" s="17"/>
      <c r="AL121" s="17"/>
      <c r="AM121" s="17"/>
    </row>
    <row r="122" spans="1:39" s="19" customFormat="1" ht="11.25">
      <c r="A122" s="40"/>
      <c r="C122" s="17"/>
      <c r="N122" s="17"/>
      <c r="AL122" s="17"/>
      <c r="AM122" s="17"/>
    </row>
    <row r="123" spans="1:39" s="19" customFormat="1" ht="11.25">
      <c r="A123" s="40"/>
      <c r="C123" s="17"/>
      <c r="N123" s="17"/>
      <c r="AL123" s="17"/>
      <c r="AM123" s="17"/>
    </row>
    <row r="124" spans="1:39" s="19" customFormat="1" ht="11.25">
      <c r="A124" s="40"/>
      <c r="C124" s="17"/>
      <c r="N124" s="17"/>
      <c r="AL124" s="17"/>
      <c r="AM124" s="17"/>
    </row>
    <row r="125" spans="1:39" s="19" customFormat="1" ht="11.25">
      <c r="A125" s="40"/>
      <c r="C125" s="17"/>
      <c r="N125" s="17"/>
      <c r="AL125" s="17"/>
      <c r="AM125" s="17"/>
    </row>
    <row r="126" spans="1:39" s="19" customFormat="1" ht="11.25">
      <c r="A126" s="40"/>
      <c r="C126" s="17"/>
      <c r="N126" s="17"/>
      <c r="AL126" s="17"/>
      <c r="AM126" s="17"/>
    </row>
    <row r="127" spans="1:39" s="19" customFormat="1" ht="11.25">
      <c r="A127" s="40"/>
      <c r="C127" s="17"/>
      <c r="N127" s="17"/>
      <c r="AL127" s="17"/>
      <c r="AM127" s="17"/>
    </row>
    <row r="128" spans="1:39" s="19" customFormat="1" ht="11.25">
      <c r="A128" s="40"/>
      <c r="C128" s="17"/>
      <c r="N128" s="17"/>
      <c r="AL128" s="17"/>
      <c r="AM128" s="17"/>
    </row>
    <row r="129" spans="1:39" s="19" customFormat="1" ht="11.25">
      <c r="A129" s="40"/>
      <c r="C129" s="17"/>
      <c r="N129" s="17"/>
      <c r="AL129" s="17"/>
      <c r="AM129" s="17"/>
    </row>
    <row r="130" spans="1:39" s="19" customFormat="1" ht="11.25">
      <c r="A130" s="40"/>
      <c r="C130" s="17"/>
      <c r="N130" s="17"/>
      <c r="AL130" s="17"/>
      <c r="AM130" s="17"/>
    </row>
    <row r="131" spans="1:39" s="19" customFormat="1" ht="11.25">
      <c r="A131" s="40"/>
      <c r="C131" s="17"/>
      <c r="N131" s="17"/>
      <c r="AL131" s="17"/>
      <c r="AM131" s="17"/>
    </row>
    <row r="132" spans="1:39" s="19" customFormat="1" ht="11.25">
      <c r="A132" s="40"/>
      <c r="C132" s="17"/>
      <c r="N132" s="17"/>
      <c r="AL132" s="17"/>
      <c r="AM132" s="17"/>
    </row>
    <row r="133" spans="1:39" s="19" customFormat="1" ht="11.25">
      <c r="A133" s="40"/>
      <c r="C133" s="17"/>
      <c r="N133" s="17"/>
      <c r="AL133" s="17"/>
      <c r="AM133" s="17"/>
    </row>
    <row r="134" spans="1:39" s="19" customFormat="1" ht="11.25">
      <c r="A134" s="40"/>
      <c r="C134" s="17"/>
      <c r="N134" s="17"/>
      <c r="AL134" s="17"/>
      <c r="AM134" s="17"/>
    </row>
    <row r="135" spans="1:39" s="19" customFormat="1" ht="11.25">
      <c r="A135" s="40"/>
      <c r="C135" s="17"/>
      <c r="N135" s="17"/>
      <c r="AL135" s="17"/>
      <c r="AM135" s="17"/>
    </row>
    <row r="136" spans="1:39" s="19" customFormat="1" ht="11.25">
      <c r="A136" s="40"/>
      <c r="C136" s="17"/>
      <c r="N136" s="17"/>
      <c r="AL136" s="17"/>
      <c r="AM136" s="17"/>
    </row>
    <row r="137" spans="1:39" s="19" customFormat="1" ht="11.25">
      <c r="A137" s="40"/>
      <c r="C137" s="17"/>
      <c r="N137" s="17"/>
      <c r="AL137" s="17"/>
      <c r="AM137" s="17"/>
    </row>
    <row r="138" spans="1:39" s="19" customFormat="1" ht="11.25">
      <c r="A138" s="40"/>
      <c r="C138" s="17"/>
      <c r="N138" s="17"/>
      <c r="AL138" s="17"/>
      <c r="AM138" s="17"/>
    </row>
    <row r="139" spans="1:39" s="19" customFormat="1" ht="11.25">
      <c r="A139" s="40"/>
      <c r="C139" s="17"/>
      <c r="N139" s="17"/>
      <c r="AL139" s="17"/>
      <c r="AM139" s="17"/>
    </row>
    <row r="140" spans="1:39" s="19" customFormat="1" ht="11.25">
      <c r="A140" s="40"/>
      <c r="C140" s="17"/>
      <c r="N140" s="17"/>
      <c r="AL140" s="17"/>
      <c r="AM140" s="17"/>
    </row>
    <row r="141" spans="1:39" s="19" customFormat="1" ht="11.25">
      <c r="A141" s="40"/>
      <c r="C141" s="17"/>
      <c r="N141" s="17"/>
      <c r="AL141" s="17"/>
      <c r="AM141" s="17"/>
    </row>
    <row r="142" spans="1:39" s="19" customFormat="1" ht="11.25">
      <c r="A142" s="40"/>
      <c r="C142" s="17"/>
      <c r="N142" s="17"/>
      <c r="AL142" s="17"/>
      <c r="AM142" s="17"/>
    </row>
    <row r="143" spans="1:39" s="19" customFormat="1" ht="11.25">
      <c r="A143" s="40"/>
      <c r="C143" s="17"/>
      <c r="N143" s="17"/>
      <c r="AL143" s="17"/>
      <c r="AM143" s="17"/>
    </row>
    <row r="144" spans="1:39" s="19" customFormat="1" ht="11.25">
      <c r="A144" s="40"/>
      <c r="C144" s="17"/>
      <c r="N144" s="17"/>
      <c r="AL144" s="17"/>
      <c r="AM144" s="17"/>
    </row>
    <row r="145" spans="1:39" s="19" customFormat="1" ht="11.25">
      <c r="A145" s="40"/>
      <c r="C145" s="17"/>
      <c r="N145" s="17"/>
      <c r="AL145" s="17"/>
      <c r="AM145" s="17"/>
    </row>
    <row r="146" spans="1:39" s="19" customFormat="1" ht="11.25">
      <c r="A146" s="40"/>
      <c r="C146" s="17"/>
      <c r="N146" s="17"/>
      <c r="AL146" s="17"/>
      <c r="AM146" s="17"/>
    </row>
    <row r="147" spans="1:39" s="19" customFormat="1" ht="11.25">
      <c r="A147" s="40"/>
      <c r="C147" s="17"/>
      <c r="N147" s="17"/>
      <c r="AL147" s="17"/>
      <c r="AM147" s="17"/>
    </row>
    <row r="148" spans="1:39" s="19" customFormat="1" ht="11.25">
      <c r="A148" s="40"/>
      <c r="C148" s="17"/>
      <c r="N148" s="17"/>
      <c r="AL148" s="17"/>
      <c r="AM148" s="17"/>
    </row>
    <row r="149" spans="1:39" s="19" customFormat="1" ht="11.25">
      <c r="A149" s="40"/>
      <c r="C149" s="17"/>
      <c r="N149" s="17"/>
      <c r="AL149" s="17"/>
      <c r="AM149" s="17"/>
    </row>
    <row r="150" spans="1:39" s="19" customFormat="1" ht="11.25">
      <c r="A150" s="40"/>
      <c r="C150" s="17"/>
      <c r="N150" s="17"/>
      <c r="AL150" s="17"/>
      <c r="AM150" s="17"/>
    </row>
    <row r="151" spans="1:39" s="19" customFormat="1" ht="11.25">
      <c r="A151" s="40"/>
      <c r="C151" s="17"/>
      <c r="N151" s="17"/>
      <c r="AL151" s="17"/>
      <c r="AM151" s="17"/>
    </row>
    <row r="152" spans="1:39" s="19" customFormat="1" ht="11.25">
      <c r="A152" s="40"/>
      <c r="C152" s="17"/>
      <c r="N152" s="17"/>
      <c r="AL152" s="17"/>
      <c r="AM152" s="17"/>
    </row>
    <row r="153" spans="1:39" s="19" customFormat="1" ht="11.25">
      <c r="A153" s="40"/>
      <c r="C153" s="17"/>
      <c r="N153" s="17"/>
      <c r="AL153" s="17"/>
      <c r="AM153" s="17"/>
    </row>
    <row r="154" spans="1:39" s="19" customFormat="1" ht="11.25">
      <c r="A154" s="40"/>
      <c r="C154" s="17"/>
      <c r="N154" s="17"/>
      <c r="AL154" s="17"/>
      <c r="AM154" s="17"/>
    </row>
    <row r="155" spans="1:39" s="19" customFormat="1" ht="11.25">
      <c r="A155" s="40"/>
      <c r="C155" s="17"/>
      <c r="N155" s="17"/>
      <c r="AL155" s="17"/>
      <c r="AM155" s="17"/>
    </row>
    <row r="156" spans="1:39" s="19" customFormat="1" ht="11.25">
      <c r="A156" s="40"/>
      <c r="C156" s="17"/>
      <c r="N156" s="17"/>
      <c r="AL156" s="17"/>
      <c r="AM156" s="17"/>
    </row>
    <row r="157" spans="1:39" s="19" customFormat="1" ht="11.25">
      <c r="A157" s="40"/>
      <c r="C157" s="17"/>
      <c r="N157" s="17"/>
      <c r="AL157" s="17"/>
      <c r="AM157" s="17"/>
    </row>
    <row r="158" spans="1:39" s="19" customFormat="1" ht="11.25">
      <c r="A158" s="40"/>
      <c r="C158" s="17"/>
      <c r="N158" s="17"/>
      <c r="AL158" s="17"/>
      <c r="AM158" s="17"/>
    </row>
    <row r="159" spans="1:39" s="19" customFormat="1" ht="11.25">
      <c r="A159" s="40"/>
      <c r="C159" s="17"/>
      <c r="N159" s="17"/>
      <c r="AL159" s="17"/>
      <c r="AM159" s="17"/>
    </row>
    <row r="160" spans="1:39" s="19" customFormat="1" ht="11.25">
      <c r="A160" s="40"/>
      <c r="C160" s="17"/>
      <c r="N160" s="17"/>
      <c r="AL160" s="17"/>
      <c r="AM160" s="17"/>
    </row>
    <row r="161" spans="1:39" s="19" customFormat="1" ht="11.25">
      <c r="A161" s="40"/>
      <c r="C161" s="17"/>
      <c r="N161" s="17"/>
      <c r="AL161" s="17"/>
      <c r="AM161" s="17"/>
    </row>
    <row r="162" spans="1:39" s="19" customFormat="1" ht="11.25">
      <c r="A162" s="40"/>
      <c r="C162" s="17"/>
      <c r="N162" s="17"/>
      <c r="AL162" s="17"/>
      <c r="AM162" s="17"/>
    </row>
    <row r="163" spans="1:39" s="19" customFormat="1" ht="11.25">
      <c r="A163" s="40"/>
      <c r="C163" s="17"/>
      <c r="N163" s="17"/>
      <c r="AL163" s="17"/>
      <c r="AM163" s="17"/>
    </row>
    <row r="164" spans="1:39" s="19" customFormat="1" ht="11.25">
      <c r="A164" s="40"/>
      <c r="C164" s="17"/>
      <c r="N164" s="17"/>
      <c r="AL164" s="17"/>
      <c r="AM164" s="17"/>
    </row>
    <row r="165" spans="1:39" s="19" customFormat="1" ht="11.25">
      <c r="A165" s="40"/>
      <c r="C165" s="17"/>
      <c r="N165" s="17"/>
      <c r="AL165" s="17"/>
      <c r="AM165" s="17"/>
    </row>
    <row r="166" spans="1:39" s="19" customFormat="1" ht="11.25">
      <c r="A166" s="40"/>
      <c r="C166" s="17"/>
      <c r="N166" s="17"/>
      <c r="AL166" s="17"/>
      <c r="AM166" s="17"/>
    </row>
    <row r="167" spans="1:39" s="19" customFormat="1" ht="11.25">
      <c r="A167" s="40"/>
      <c r="C167" s="17"/>
      <c r="N167" s="17"/>
      <c r="AL167" s="17"/>
      <c r="AM167" s="17"/>
    </row>
    <row r="168" spans="1:39" s="19" customFormat="1" ht="11.25">
      <c r="A168" s="40"/>
      <c r="C168" s="17"/>
      <c r="N168" s="17"/>
      <c r="AL168" s="17"/>
      <c r="AM168" s="17"/>
    </row>
    <row r="169" spans="1:39" s="19" customFormat="1" ht="11.25">
      <c r="A169" s="40"/>
      <c r="C169" s="17"/>
      <c r="N169" s="17"/>
      <c r="AL169" s="17"/>
      <c r="AM169" s="17"/>
    </row>
    <row r="170" spans="1:39" s="19" customFormat="1" ht="11.25">
      <c r="A170" s="40"/>
      <c r="C170" s="17"/>
      <c r="N170" s="17"/>
      <c r="AL170" s="17"/>
      <c r="AM170" s="17"/>
    </row>
    <row r="171" spans="1:39" s="19" customFormat="1" ht="11.25">
      <c r="A171" s="40"/>
      <c r="C171" s="17"/>
      <c r="N171" s="17"/>
      <c r="AL171" s="17"/>
      <c r="AM171" s="17"/>
    </row>
    <row r="172" spans="1:39" s="19" customFormat="1" ht="11.25">
      <c r="A172" s="40"/>
      <c r="C172" s="17"/>
      <c r="N172" s="17"/>
      <c r="AL172" s="17"/>
      <c r="AM172" s="17"/>
    </row>
    <row r="173" spans="1:39" s="19" customFormat="1" ht="11.25">
      <c r="A173" s="40"/>
      <c r="C173" s="17"/>
      <c r="N173" s="17"/>
      <c r="AL173" s="17"/>
      <c r="AM173" s="17"/>
    </row>
    <row r="174" spans="1:39" s="19" customFormat="1" ht="11.25">
      <c r="A174" s="40"/>
      <c r="C174" s="17"/>
      <c r="N174" s="17"/>
      <c r="AL174" s="17"/>
      <c r="AM174" s="17"/>
    </row>
    <row r="175" spans="1:39" s="19" customFormat="1" ht="11.25">
      <c r="A175" s="40"/>
      <c r="C175" s="17"/>
      <c r="N175" s="17"/>
      <c r="AL175" s="17"/>
      <c r="AM175" s="17"/>
    </row>
    <row r="176" spans="1:39" s="19" customFormat="1" ht="11.25">
      <c r="A176" s="40"/>
      <c r="C176" s="17"/>
      <c r="N176" s="17"/>
      <c r="AL176" s="17"/>
      <c r="AM176" s="17"/>
    </row>
    <row r="177" spans="1:39" s="19" customFormat="1" ht="11.25">
      <c r="A177" s="40"/>
      <c r="C177" s="17"/>
      <c r="N177" s="17"/>
      <c r="AL177" s="17"/>
      <c r="AM177" s="17"/>
    </row>
    <row r="178" spans="1:39" s="19" customFormat="1" ht="11.25">
      <c r="A178" s="40"/>
      <c r="C178" s="17"/>
      <c r="N178" s="17"/>
      <c r="AL178" s="17"/>
      <c r="AM178" s="17"/>
    </row>
    <row r="179" spans="1:39" s="19" customFormat="1" ht="11.25">
      <c r="A179" s="40"/>
      <c r="C179" s="17"/>
      <c r="N179" s="17"/>
      <c r="AL179" s="17"/>
      <c r="AM179" s="17"/>
    </row>
    <row r="180" spans="1:39" s="19" customFormat="1" ht="11.25">
      <c r="A180" s="40"/>
      <c r="C180" s="17"/>
      <c r="N180" s="17"/>
      <c r="AL180" s="17"/>
      <c r="AM180" s="17"/>
    </row>
    <row r="181" spans="1:39" s="19" customFormat="1" ht="11.25">
      <c r="A181" s="40"/>
      <c r="C181" s="17"/>
      <c r="N181" s="17"/>
      <c r="AL181" s="17"/>
      <c r="AM181" s="17"/>
    </row>
    <row r="182" spans="1:39" s="19" customFormat="1" ht="11.25">
      <c r="A182" s="40"/>
      <c r="C182" s="17"/>
      <c r="N182" s="17"/>
      <c r="AL182" s="17"/>
      <c r="AM182" s="17"/>
    </row>
    <row r="183" spans="1:39" s="19" customFormat="1" ht="11.25">
      <c r="A183" s="40"/>
      <c r="C183" s="17"/>
      <c r="N183" s="17"/>
      <c r="AL183" s="17"/>
      <c r="AM183" s="17"/>
    </row>
    <row r="184" spans="1:39" s="19" customFormat="1" ht="11.25">
      <c r="A184" s="40"/>
      <c r="C184" s="17"/>
      <c r="N184" s="17"/>
      <c r="AL184" s="17"/>
      <c r="AM184" s="17"/>
    </row>
    <row r="185" spans="1:39" s="19" customFormat="1" ht="11.25">
      <c r="A185" s="40"/>
      <c r="C185" s="17"/>
      <c r="N185" s="17"/>
      <c r="AL185" s="17"/>
      <c r="AM185" s="17"/>
    </row>
    <row r="186" spans="1:39" s="19" customFormat="1" ht="11.25">
      <c r="A186" s="40"/>
      <c r="C186" s="17"/>
      <c r="N186" s="17"/>
      <c r="AL186" s="17"/>
      <c r="AM186" s="17"/>
    </row>
    <row r="187" spans="1:39" s="19" customFormat="1" ht="11.25">
      <c r="A187" s="40"/>
      <c r="C187" s="17"/>
      <c r="N187" s="17"/>
      <c r="AL187" s="17"/>
      <c r="AM187" s="17"/>
    </row>
    <row r="188" spans="1:39" s="19" customFormat="1" ht="11.25">
      <c r="A188" s="40"/>
      <c r="C188" s="17"/>
      <c r="N188" s="17"/>
      <c r="AL188" s="17"/>
      <c r="AM188" s="17"/>
    </row>
    <row r="189" spans="1:39" s="19" customFormat="1" ht="11.25">
      <c r="A189" s="40"/>
      <c r="C189" s="17"/>
      <c r="N189" s="17"/>
      <c r="AL189" s="17"/>
      <c r="AM189" s="17"/>
    </row>
    <row r="190" spans="1:39" s="19" customFormat="1" ht="11.25">
      <c r="A190" s="40"/>
      <c r="C190" s="17"/>
      <c r="N190" s="17"/>
      <c r="AL190" s="17"/>
      <c r="AM190" s="17"/>
    </row>
    <row r="191" spans="1:39" s="19" customFormat="1" ht="11.25">
      <c r="A191" s="40"/>
      <c r="C191" s="17"/>
      <c r="N191" s="17"/>
      <c r="AL191" s="17"/>
      <c r="AM191" s="17"/>
    </row>
    <row r="192" spans="1:39" s="19" customFormat="1" ht="11.25">
      <c r="A192" s="40"/>
      <c r="C192" s="17"/>
      <c r="N192" s="17"/>
      <c r="AL192" s="17"/>
      <c r="AM192" s="17"/>
    </row>
    <row r="193" spans="1:39" s="19" customFormat="1" ht="11.25">
      <c r="A193" s="40"/>
      <c r="C193" s="17"/>
      <c r="N193" s="17"/>
      <c r="AL193" s="17"/>
      <c r="AM193" s="17"/>
    </row>
    <row r="194" spans="1:39" s="19" customFormat="1" ht="11.25">
      <c r="A194" s="40"/>
      <c r="C194" s="17"/>
      <c r="N194" s="17"/>
      <c r="AL194" s="17"/>
      <c r="AM194" s="17"/>
    </row>
    <row r="195" spans="1:39" s="19" customFormat="1" ht="11.25">
      <c r="A195" s="40"/>
      <c r="C195" s="17"/>
      <c r="N195" s="17"/>
      <c r="AL195" s="17"/>
      <c r="AM195" s="17"/>
    </row>
    <row r="196" spans="1:39" s="19" customFormat="1" ht="11.25">
      <c r="A196" s="40"/>
      <c r="C196" s="17"/>
      <c r="N196" s="17"/>
      <c r="AL196" s="17"/>
      <c r="AM196" s="17"/>
    </row>
    <row r="197" spans="1:39" s="19" customFormat="1" ht="11.25">
      <c r="A197" s="40"/>
      <c r="C197" s="17"/>
      <c r="N197" s="17"/>
      <c r="AL197" s="17"/>
      <c r="AM197" s="17"/>
    </row>
    <row r="198" spans="1:39" s="19" customFormat="1" ht="11.25">
      <c r="A198" s="40"/>
      <c r="C198" s="17"/>
      <c r="N198" s="17"/>
      <c r="AL198" s="17"/>
      <c r="AM198" s="17"/>
    </row>
    <row r="199" spans="1:39" s="19" customFormat="1" ht="11.25">
      <c r="A199" s="40"/>
      <c r="C199" s="17"/>
      <c r="N199" s="17"/>
      <c r="AL199" s="17"/>
      <c r="AM199" s="17"/>
    </row>
    <row r="200" spans="1:39" s="19" customFormat="1" ht="11.25">
      <c r="A200" s="40"/>
      <c r="C200" s="17"/>
      <c r="N200" s="17"/>
      <c r="AL200" s="17"/>
      <c r="AM200" s="17"/>
    </row>
    <row r="201" spans="1:39" s="19" customFormat="1" ht="11.25">
      <c r="A201" s="40"/>
      <c r="C201" s="17"/>
      <c r="N201" s="17"/>
      <c r="AL201" s="17"/>
      <c r="AM201" s="17"/>
    </row>
    <row r="202" spans="1:39" s="19" customFormat="1" ht="11.25">
      <c r="A202" s="40"/>
      <c r="C202" s="17"/>
      <c r="N202" s="17"/>
      <c r="AL202" s="17"/>
      <c r="AM202" s="17"/>
    </row>
    <row r="203" spans="1:39" s="19" customFormat="1" ht="11.25">
      <c r="A203" s="40"/>
      <c r="C203" s="17"/>
      <c r="N203" s="17"/>
      <c r="AL203" s="17"/>
      <c r="AM203" s="17"/>
    </row>
    <row r="204" spans="1:39" s="19" customFormat="1" ht="11.25">
      <c r="A204" s="40"/>
      <c r="C204" s="17"/>
      <c r="N204" s="17"/>
      <c r="AL204" s="17"/>
      <c r="AM204" s="17"/>
    </row>
    <row r="205" spans="1:39" s="19" customFormat="1" ht="11.25">
      <c r="A205" s="40"/>
      <c r="C205" s="17"/>
      <c r="N205" s="17"/>
      <c r="AL205" s="17"/>
      <c r="AM205" s="17"/>
    </row>
    <row r="206" spans="1:39" s="19" customFormat="1" ht="11.25">
      <c r="A206" s="40"/>
      <c r="C206" s="17"/>
      <c r="N206" s="17"/>
      <c r="AL206" s="17"/>
      <c r="AM206" s="17"/>
    </row>
    <row r="207" spans="1:39" s="19" customFormat="1" ht="11.25">
      <c r="A207" s="40"/>
      <c r="C207" s="17"/>
      <c r="N207" s="17"/>
      <c r="AL207" s="17"/>
      <c r="AM207" s="17"/>
    </row>
    <row r="208" spans="1:39" s="19" customFormat="1" ht="11.25">
      <c r="A208" s="40"/>
      <c r="C208" s="17"/>
      <c r="N208" s="17"/>
      <c r="AL208" s="17"/>
      <c r="AM208" s="17"/>
    </row>
    <row r="209" spans="1:39" s="19" customFormat="1" ht="11.25">
      <c r="A209" s="40"/>
      <c r="C209" s="17"/>
      <c r="N209" s="17"/>
      <c r="AL209" s="17"/>
      <c r="AM209" s="17"/>
    </row>
    <row r="210" spans="1:39" s="19" customFormat="1" ht="11.25">
      <c r="A210" s="40"/>
      <c r="C210" s="17"/>
      <c r="N210" s="17"/>
      <c r="AL210" s="17"/>
      <c r="AM210" s="17"/>
    </row>
    <row r="211" spans="1:39" s="19" customFormat="1" ht="11.25">
      <c r="A211" s="40"/>
      <c r="C211" s="17"/>
      <c r="N211" s="17"/>
      <c r="AL211" s="17"/>
      <c r="AM211" s="17"/>
    </row>
    <row r="212" spans="1:39" s="19" customFormat="1" ht="11.25">
      <c r="A212" s="40"/>
      <c r="C212" s="17"/>
      <c r="N212" s="17"/>
      <c r="AL212" s="17"/>
      <c r="AM212" s="17"/>
    </row>
    <row r="213" spans="1:39" s="19" customFormat="1" ht="11.25">
      <c r="A213" s="40"/>
      <c r="C213" s="17"/>
      <c r="N213" s="17"/>
      <c r="AL213" s="17"/>
      <c r="AM213" s="17"/>
    </row>
    <row r="214" spans="1:39" s="19" customFormat="1" ht="11.25">
      <c r="A214" s="40"/>
      <c r="C214" s="17"/>
      <c r="N214" s="17"/>
      <c r="AL214" s="17"/>
      <c r="AM214" s="17"/>
    </row>
    <row r="215" spans="1:39" s="19" customFormat="1" ht="11.25">
      <c r="A215" s="40"/>
      <c r="C215" s="17"/>
      <c r="N215" s="17"/>
      <c r="AL215" s="17"/>
      <c r="AM215" s="17"/>
    </row>
    <row r="216" spans="1:39" s="19" customFormat="1" ht="11.25">
      <c r="A216" s="40"/>
      <c r="C216" s="17"/>
      <c r="N216" s="17"/>
      <c r="AL216" s="17"/>
      <c r="AM216" s="17"/>
    </row>
    <row r="217" spans="1:39" s="19" customFormat="1" ht="11.25">
      <c r="A217" s="40"/>
      <c r="C217" s="17"/>
      <c r="N217" s="17"/>
      <c r="AL217" s="17"/>
      <c r="AM217" s="17"/>
    </row>
    <row r="218" spans="1:39" s="19" customFormat="1" ht="11.25">
      <c r="A218" s="40"/>
      <c r="C218" s="17"/>
      <c r="N218" s="17"/>
      <c r="AL218" s="17"/>
      <c r="AM218" s="17"/>
    </row>
    <row r="219" spans="1:39" s="19" customFormat="1" ht="11.25">
      <c r="A219" s="40"/>
      <c r="C219" s="17"/>
      <c r="N219" s="17"/>
      <c r="AL219" s="17"/>
      <c r="AM219" s="17"/>
    </row>
    <row r="220" spans="1:39" s="19" customFormat="1" ht="11.25">
      <c r="A220" s="40"/>
      <c r="C220" s="17"/>
      <c r="N220" s="17"/>
      <c r="AL220" s="17"/>
      <c r="AM220" s="17"/>
    </row>
    <row r="221" spans="1:39" s="19" customFormat="1" ht="11.25">
      <c r="A221" s="40"/>
      <c r="C221" s="17"/>
      <c r="N221" s="17"/>
      <c r="AL221" s="17"/>
      <c r="AM221" s="17"/>
    </row>
    <row r="222" spans="1:39" s="19" customFormat="1" ht="11.25">
      <c r="A222" s="40"/>
      <c r="C222" s="17"/>
      <c r="N222" s="17"/>
      <c r="AL222" s="17"/>
      <c r="AM222" s="17"/>
    </row>
    <row r="223" spans="1:39" s="19" customFormat="1" ht="11.25">
      <c r="A223" s="40"/>
      <c r="C223" s="17"/>
      <c r="N223" s="17"/>
      <c r="AL223" s="17"/>
      <c r="AM223" s="17"/>
    </row>
    <row r="224" spans="1:39" s="19" customFormat="1" ht="11.25">
      <c r="A224" s="40"/>
      <c r="C224" s="17"/>
      <c r="N224" s="17"/>
      <c r="AL224" s="17"/>
      <c r="AM224" s="17"/>
    </row>
    <row r="225" spans="1:39" s="19" customFormat="1" ht="11.25">
      <c r="A225" s="40"/>
      <c r="C225" s="17"/>
      <c r="N225" s="17"/>
      <c r="AL225" s="17"/>
      <c r="AM225" s="17"/>
    </row>
    <row r="226" spans="1:39" s="19" customFormat="1" ht="11.25">
      <c r="A226" s="40"/>
      <c r="C226" s="17"/>
      <c r="N226" s="17"/>
      <c r="AL226" s="17"/>
      <c r="AM226" s="17"/>
    </row>
    <row r="227" spans="1:39" s="19" customFormat="1" ht="11.25">
      <c r="A227" s="40"/>
      <c r="C227" s="17"/>
      <c r="N227" s="17"/>
      <c r="AL227" s="17"/>
      <c r="AM227" s="17"/>
    </row>
    <row r="228" spans="1:39" s="19" customFormat="1" ht="11.25">
      <c r="A228" s="40"/>
      <c r="C228" s="17"/>
      <c r="N228" s="17"/>
      <c r="AL228" s="17"/>
      <c r="AM228" s="17"/>
    </row>
    <row r="229" spans="1:39" s="19" customFormat="1" ht="11.25">
      <c r="A229" s="40"/>
      <c r="C229" s="17"/>
      <c r="N229" s="17"/>
      <c r="AL229" s="17"/>
      <c r="AM229" s="17"/>
    </row>
    <row r="230" spans="1:39" s="19" customFormat="1" ht="11.25">
      <c r="A230" s="40"/>
      <c r="C230" s="17"/>
      <c r="N230" s="17"/>
      <c r="AL230" s="17"/>
      <c r="AM230" s="17"/>
    </row>
    <row r="231" spans="1:39" s="19" customFormat="1" ht="11.25">
      <c r="A231" s="40"/>
      <c r="C231" s="17"/>
      <c r="N231" s="17"/>
      <c r="AL231" s="17"/>
      <c r="AM231" s="17"/>
    </row>
    <row r="232" spans="1:39" s="19" customFormat="1" ht="11.25">
      <c r="A232" s="40"/>
      <c r="C232" s="17"/>
      <c r="N232" s="17"/>
      <c r="AL232" s="17"/>
      <c r="AM232" s="17"/>
    </row>
    <row r="233" spans="1:39" s="19" customFormat="1" ht="11.25">
      <c r="A233" s="40"/>
      <c r="C233" s="17"/>
      <c r="N233" s="17"/>
      <c r="AL233" s="17"/>
      <c r="AM233" s="17"/>
    </row>
    <row r="234" spans="1:39" s="19" customFormat="1" ht="11.25">
      <c r="A234" s="40"/>
      <c r="C234" s="17"/>
      <c r="N234" s="17"/>
      <c r="AL234" s="17"/>
      <c r="AM234" s="17"/>
    </row>
    <row r="235" spans="1:39" s="19" customFormat="1" ht="11.25">
      <c r="A235" s="40"/>
      <c r="C235" s="17"/>
      <c r="N235" s="17"/>
      <c r="AL235" s="17"/>
      <c r="AM235" s="17"/>
    </row>
    <row r="236" spans="1:39" s="19" customFormat="1" ht="11.25">
      <c r="A236" s="40"/>
      <c r="C236" s="17"/>
      <c r="N236" s="17"/>
      <c r="AL236" s="17"/>
      <c r="AM236" s="17"/>
    </row>
    <row r="237" spans="1:39" s="19" customFormat="1" ht="11.25">
      <c r="A237" s="40"/>
      <c r="C237" s="17"/>
      <c r="N237" s="17"/>
      <c r="AL237" s="17"/>
      <c r="AM237" s="17"/>
    </row>
    <row r="238" spans="1:39" s="19" customFormat="1" ht="11.25">
      <c r="A238" s="40"/>
      <c r="C238" s="17"/>
      <c r="N238" s="17"/>
      <c r="AL238" s="17"/>
      <c r="AM238" s="17"/>
    </row>
    <row r="239" spans="1:39" s="19" customFormat="1" ht="11.25">
      <c r="A239" s="40"/>
      <c r="C239" s="17"/>
      <c r="N239" s="17"/>
      <c r="AL239" s="17"/>
      <c r="AM239" s="17"/>
    </row>
    <row r="240" spans="1:39" s="19" customFormat="1" ht="11.25">
      <c r="A240" s="40"/>
      <c r="C240" s="17"/>
      <c r="N240" s="17"/>
      <c r="AL240" s="17"/>
      <c r="AM240" s="17"/>
    </row>
    <row r="241" spans="1:39" s="19" customFormat="1" ht="11.25">
      <c r="A241" s="40"/>
      <c r="C241" s="17"/>
      <c r="N241" s="17"/>
      <c r="AL241" s="17"/>
      <c r="AM241" s="17"/>
    </row>
    <row r="242" spans="1:39" s="19" customFormat="1" ht="11.25">
      <c r="A242" s="40"/>
      <c r="C242" s="17"/>
      <c r="N242" s="17"/>
      <c r="AL242" s="17"/>
      <c r="AM242" s="17"/>
    </row>
    <row r="243" spans="1:39" s="19" customFormat="1" ht="11.25">
      <c r="A243" s="40"/>
      <c r="C243" s="17"/>
      <c r="N243" s="17"/>
      <c r="AL243" s="17"/>
      <c r="AM243" s="17"/>
    </row>
    <row r="244" spans="1:39" s="19" customFormat="1" ht="11.25">
      <c r="A244" s="40"/>
      <c r="C244" s="17"/>
      <c r="N244" s="17"/>
      <c r="AL244" s="17"/>
      <c r="AM244" s="17"/>
    </row>
    <row r="245" spans="1:39" s="19" customFormat="1" ht="11.25">
      <c r="A245" s="40"/>
      <c r="C245" s="17"/>
      <c r="N245" s="17"/>
      <c r="AL245" s="17"/>
      <c r="AM245" s="17"/>
    </row>
    <row r="246" spans="1:39" s="19" customFormat="1" ht="11.25">
      <c r="A246" s="40"/>
      <c r="C246" s="17"/>
      <c r="N246" s="17"/>
      <c r="AL246" s="17"/>
      <c r="AM246" s="17"/>
    </row>
    <row r="247" spans="1:39" s="19" customFormat="1" ht="11.25">
      <c r="A247" s="40"/>
      <c r="C247" s="17"/>
      <c r="N247" s="17"/>
      <c r="AL247" s="17"/>
      <c r="AM247" s="17"/>
    </row>
    <row r="248" spans="1:39" s="19" customFormat="1" ht="11.25">
      <c r="A248" s="40"/>
      <c r="C248" s="17"/>
      <c r="N248" s="17"/>
      <c r="AL248" s="17"/>
      <c r="AM248" s="17"/>
    </row>
    <row r="249" spans="1:39" s="19" customFormat="1" ht="11.25">
      <c r="A249" s="40"/>
      <c r="C249" s="17"/>
      <c r="N249" s="17"/>
      <c r="AL249" s="17"/>
      <c r="AM249" s="17"/>
    </row>
    <row r="250" spans="1:39" s="19" customFormat="1" ht="11.25">
      <c r="A250" s="40"/>
      <c r="C250" s="17"/>
      <c r="N250" s="17"/>
      <c r="AL250" s="17"/>
      <c r="AM250" s="17"/>
    </row>
    <row r="251" spans="1:39" s="19" customFormat="1" ht="11.25">
      <c r="A251" s="40"/>
      <c r="C251" s="17"/>
      <c r="N251" s="17"/>
      <c r="AL251" s="17"/>
      <c r="AM251" s="17"/>
    </row>
    <row r="252" spans="1:39" s="19" customFormat="1" ht="11.25">
      <c r="A252" s="40"/>
      <c r="C252" s="17"/>
      <c r="N252" s="17"/>
      <c r="AL252" s="17"/>
      <c r="AM252" s="17"/>
    </row>
    <row r="253" spans="1:39" s="19" customFormat="1" ht="11.25">
      <c r="A253" s="40"/>
      <c r="C253" s="17"/>
      <c r="N253" s="17"/>
      <c r="AL253" s="17"/>
      <c r="AM253" s="17"/>
    </row>
    <row r="254" spans="1:39" s="19" customFormat="1" ht="11.25">
      <c r="A254" s="40"/>
      <c r="C254" s="17"/>
      <c r="N254" s="17"/>
      <c r="AL254" s="17"/>
      <c r="AM254" s="17"/>
    </row>
    <row r="255" spans="1:39" s="19" customFormat="1" ht="11.25">
      <c r="A255" s="40"/>
      <c r="C255" s="17"/>
      <c r="N255" s="17"/>
      <c r="AL255" s="17"/>
      <c r="AM255" s="17"/>
    </row>
    <row r="256" spans="1:39" s="19" customFormat="1" ht="11.25">
      <c r="A256" s="40"/>
      <c r="C256" s="17"/>
      <c r="N256" s="17"/>
      <c r="AL256" s="17"/>
      <c r="AM256" s="17"/>
    </row>
    <row r="257" spans="1:39" s="19" customFormat="1" ht="11.25">
      <c r="A257" s="40"/>
      <c r="C257" s="17"/>
      <c r="N257" s="17"/>
      <c r="AL257" s="17"/>
      <c r="AM257" s="17"/>
    </row>
    <row r="258" spans="1:39" s="19" customFormat="1" ht="11.25">
      <c r="A258" s="40"/>
      <c r="C258" s="17"/>
      <c r="N258" s="17"/>
      <c r="AL258" s="17"/>
      <c r="AM258" s="17"/>
    </row>
    <row r="259" spans="1:39" s="19" customFormat="1" ht="11.25">
      <c r="A259" s="40"/>
      <c r="C259" s="17"/>
      <c r="N259" s="17"/>
      <c r="AL259" s="17"/>
      <c r="AM259" s="17"/>
    </row>
    <row r="260" spans="1:39" s="19" customFormat="1" ht="11.25">
      <c r="A260" s="40"/>
      <c r="C260" s="17"/>
      <c r="N260" s="17"/>
      <c r="AL260" s="17"/>
      <c r="AM260" s="17"/>
    </row>
    <row r="261" spans="1:39" s="19" customFormat="1" ht="11.25">
      <c r="A261" s="40"/>
      <c r="C261" s="17"/>
      <c r="N261" s="17"/>
      <c r="AL261" s="17"/>
      <c r="AM261" s="17"/>
    </row>
    <row r="262" spans="1:39" s="19" customFormat="1" ht="11.25">
      <c r="A262" s="40"/>
      <c r="C262" s="17"/>
      <c r="N262" s="17"/>
      <c r="AL262" s="17"/>
      <c r="AM262" s="17"/>
    </row>
    <row r="263" spans="1:39" s="19" customFormat="1" ht="11.25">
      <c r="A263" s="40"/>
      <c r="C263" s="17"/>
      <c r="N263" s="17"/>
      <c r="AL263" s="17"/>
      <c r="AM263" s="17"/>
    </row>
    <row r="264" spans="1:39" s="19" customFormat="1" ht="11.25">
      <c r="A264" s="40"/>
      <c r="C264" s="17"/>
      <c r="N264" s="17"/>
      <c r="AL264" s="17"/>
      <c r="AM264" s="17"/>
    </row>
    <row r="265" spans="1:39" s="19" customFormat="1" ht="11.25">
      <c r="A265" s="40"/>
      <c r="C265" s="17"/>
      <c r="N265" s="17"/>
      <c r="AL265" s="17"/>
      <c r="AM265" s="17"/>
    </row>
    <row r="266" spans="1:39" s="19" customFormat="1" ht="11.25">
      <c r="A266" s="40"/>
      <c r="C266" s="17"/>
      <c r="N266" s="17"/>
      <c r="AL266" s="17"/>
      <c r="AM266" s="17"/>
    </row>
    <row r="267" spans="1:39" s="19" customFormat="1" ht="11.25">
      <c r="A267" s="40"/>
      <c r="C267" s="17"/>
      <c r="N267" s="17"/>
      <c r="AL267" s="17"/>
      <c r="AM267" s="17"/>
    </row>
    <row r="268" spans="1:39" s="19" customFormat="1" ht="11.25">
      <c r="A268" s="40"/>
      <c r="C268" s="17"/>
      <c r="N268" s="17"/>
      <c r="AL268" s="17"/>
      <c r="AM268" s="17"/>
    </row>
    <row r="269" spans="1:39" s="19" customFormat="1" ht="11.25">
      <c r="A269" s="40"/>
      <c r="C269" s="17"/>
      <c r="N269" s="17"/>
      <c r="AL269" s="17"/>
      <c r="AM269" s="17"/>
    </row>
    <row r="270" spans="1:39" s="19" customFormat="1" ht="11.25">
      <c r="A270" s="40"/>
      <c r="C270" s="17"/>
      <c r="N270" s="17"/>
      <c r="AL270" s="17"/>
      <c r="AM270" s="17"/>
    </row>
    <row r="271" spans="1:39" s="19" customFormat="1" ht="11.25">
      <c r="A271" s="40"/>
      <c r="C271" s="17"/>
      <c r="N271" s="17"/>
      <c r="AL271" s="17"/>
      <c r="AM271" s="17"/>
    </row>
    <row r="272" spans="1:39" s="19" customFormat="1" ht="11.25">
      <c r="A272" s="40"/>
      <c r="C272" s="17"/>
      <c r="N272" s="17"/>
      <c r="AL272" s="17"/>
      <c r="AM272" s="17"/>
    </row>
    <row r="273" spans="1:39" s="19" customFormat="1" ht="11.25">
      <c r="A273" s="40"/>
      <c r="C273" s="17"/>
      <c r="N273" s="17"/>
      <c r="AL273" s="17"/>
      <c r="AM273" s="17"/>
    </row>
    <row r="274" spans="1:39" s="19" customFormat="1" ht="11.25">
      <c r="A274" s="40"/>
      <c r="C274" s="17"/>
      <c r="N274" s="17"/>
      <c r="AL274" s="17"/>
      <c r="AM274" s="17"/>
    </row>
    <row r="275" spans="1:39" s="19" customFormat="1" ht="11.25">
      <c r="A275" s="40"/>
      <c r="C275" s="17"/>
      <c r="N275" s="17"/>
      <c r="AL275" s="17"/>
      <c r="AM275" s="17"/>
    </row>
    <row r="276" spans="1:39" s="19" customFormat="1" ht="11.25">
      <c r="A276" s="40"/>
      <c r="C276" s="17"/>
      <c r="N276" s="17"/>
      <c r="AL276" s="17"/>
      <c r="AM276" s="17"/>
    </row>
    <row r="277" spans="1:39" s="19" customFormat="1" ht="11.25">
      <c r="A277" s="40"/>
      <c r="C277" s="17"/>
      <c r="N277" s="17"/>
      <c r="AL277" s="17"/>
      <c r="AM277" s="17"/>
    </row>
    <row r="278" spans="1:39" s="19" customFormat="1" ht="11.25">
      <c r="A278" s="40"/>
      <c r="C278" s="17"/>
      <c r="N278" s="17"/>
      <c r="AL278" s="17"/>
      <c r="AM278" s="17"/>
    </row>
    <row r="279" spans="1:39" s="19" customFormat="1" ht="11.25">
      <c r="A279" s="40"/>
      <c r="C279" s="17"/>
      <c r="N279" s="17"/>
      <c r="AL279" s="17"/>
      <c r="AM279" s="17"/>
    </row>
    <row r="280" spans="1:39" s="19" customFormat="1" ht="11.25">
      <c r="A280" s="40"/>
      <c r="C280" s="17"/>
      <c r="N280" s="17"/>
      <c r="AL280" s="17"/>
      <c r="AM280" s="17"/>
    </row>
    <row r="281" spans="1:39" s="19" customFormat="1" ht="11.25">
      <c r="A281" s="40"/>
      <c r="C281" s="17"/>
      <c r="N281" s="17"/>
      <c r="AL281" s="17"/>
      <c r="AM281" s="17"/>
    </row>
    <row r="282" spans="1:39" s="19" customFormat="1" ht="11.25">
      <c r="A282" s="40"/>
      <c r="C282" s="17"/>
      <c r="N282" s="17"/>
      <c r="AL282" s="17"/>
      <c r="AM282" s="17"/>
    </row>
    <row r="283" spans="1:39" s="19" customFormat="1" ht="11.25">
      <c r="A283" s="40"/>
      <c r="C283" s="17"/>
      <c r="N283" s="17"/>
      <c r="AL283" s="17"/>
      <c r="AM283" s="17"/>
    </row>
    <row r="284" spans="1:39" s="19" customFormat="1" ht="11.25">
      <c r="A284" s="40"/>
      <c r="C284" s="17"/>
      <c r="N284" s="17"/>
      <c r="AL284" s="17"/>
      <c r="AM284" s="17"/>
    </row>
    <row r="285" spans="1:39" s="19" customFormat="1" ht="11.25">
      <c r="A285" s="40"/>
      <c r="C285" s="17"/>
      <c r="N285" s="17"/>
      <c r="AL285" s="17"/>
      <c r="AM285" s="17"/>
    </row>
    <row r="286" spans="1:39" s="19" customFormat="1" ht="11.25">
      <c r="A286" s="40"/>
      <c r="C286" s="17"/>
      <c r="N286" s="17"/>
      <c r="AL286" s="17"/>
      <c r="AM286" s="17"/>
    </row>
    <row r="287" spans="1:39" s="19" customFormat="1" ht="11.25">
      <c r="A287" s="40"/>
      <c r="C287" s="17"/>
      <c r="N287" s="17"/>
      <c r="AL287" s="17"/>
      <c r="AM287" s="17"/>
    </row>
    <row r="288" spans="1:39" s="19" customFormat="1" ht="11.25">
      <c r="A288" s="40"/>
      <c r="C288" s="17"/>
      <c r="N288" s="17"/>
      <c r="AL288" s="17"/>
      <c r="AM288" s="17"/>
    </row>
    <row r="289" spans="1:39" s="19" customFormat="1" ht="11.25">
      <c r="A289" s="40"/>
      <c r="C289" s="17"/>
      <c r="N289" s="17"/>
      <c r="AL289" s="17"/>
      <c r="AM289" s="17"/>
    </row>
    <row r="290" spans="1:39" s="19" customFormat="1" ht="11.25">
      <c r="A290" s="40"/>
      <c r="C290" s="17"/>
      <c r="N290" s="17"/>
      <c r="AL290" s="17"/>
      <c r="AM290" s="17"/>
    </row>
    <row r="291" spans="1:39" s="19" customFormat="1" ht="11.25">
      <c r="A291" s="40"/>
      <c r="C291" s="17"/>
      <c r="N291" s="17"/>
      <c r="AL291" s="17"/>
      <c r="AM291" s="17"/>
    </row>
    <row r="292" spans="1:39" s="19" customFormat="1" ht="11.25">
      <c r="A292" s="40"/>
      <c r="C292" s="17"/>
      <c r="N292" s="17"/>
      <c r="AL292" s="17"/>
      <c r="AM292" s="17"/>
    </row>
    <row r="293" spans="1:39" s="19" customFormat="1" ht="11.25">
      <c r="A293" s="40"/>
      <c r="C293" s="17"/>
      <c r="N293" s="17"/>
      <c r="AL293" s="17"/>
      <c r="AM293" s="17"/>
    </row>
    <row r="294" spans="1:39" s="19" customFormat="1" ht="11.25">
      <c r="A294" s="40"/>
      <c r="C294" s="17"/>
      <c r="N294" s="17"/>
      <c r="AL294" s="17"/>
      <c r="AM294" s="17"/>
    </row>
    <row r="295" spans="1:39" s="19" customFormat="1" ht="11.25">
      <c r="A295" s="40"/>
      <c r="C295" s="17"/>
      <c r="N295" s="17"/>
      <c r="AL295" s="17"/>
      <c r="AM295" s="17"/>
    </row>
    <row r="296" spans="1:39" s="19" customFormat="1" ht="11.25">
      <c r="A296" s="40"/>
      <c r="C296" s="17"/>
      <c r="N296" s="17"/>
      <c r="AL296" s="17"/>
      <c r="AM296" s="17"/>
    </row>
    <row r="297" spans="1:39" s="19" customFormat="1" ht="11.25">
      <c r="A297" s="40"/>
      <c r="C297" s="17"/>
      <c r="N297" s="17"/>
      <c r="AL297" s="17"/>
      <c r="AM297" s="17"/>
    </row>
    <row r="298" spans="1:39" s="19" customFormat="1" ht="11.25">
      <c r="A298" s="40"/>
      <c r="C298" s="17"/>
      <c r="N298" s="17"/>
      <c r="AL298" s="17"/>
      <c r="AM298" s="17"/>
    </row>
    <row r="299" spans="1:39" s="19" customFormat="1" ht="11.25">
      <c r="A299" s="40"/>
      <c r="C299" s="17"/>
      <c r="N299" s="17"/>
      <c r="AL299" s="17"/>
      <c r="AM299" s="17"/>
    </row>
    <row r="300" spans="1:39" s="19" customFormat="1" ht="11.25">
      <c r="A300" s="40"/>
      <c r="C300" s="17"/>
      <c r="N300" s="17"/>
      <c r="AL300" s="17"/>
      <c r="AM300" s="17"/>
    </row>
    <row r="301" spans="1:39" s="19" customFormat="1" ht="11.25">
      <c r="A301" s="40"/>
      <c r="C301" s="17"/>
      <c r="N301" s="17"/>
      <c r="AL301" s="17"/>
      <c r="AM301" s="17"/>
    </row>
    <row r="302" spans="1:39" s="19" customFormat="1" ht="11.25">
      <c r="A302" s="40"/>
      <c r="C302" s="17"/>
      <c r="N302" s="17"/>
      <c r="AL302" s="17"/>
      <c r="AM302" s="17"/>
    </row>
    <row r="303" spans="1:39" s="19" customFormat="1" ht="11.25">
      <c r="A303" s="40"/>
      <c r="C303" s="17"/>
      <c r="N303" s="17"/>
      <c r="AL303" s="17"/>
      <c r="AM303" s="17"/>
    </row>
    <row r="304" spans="1:39" s="19" customFormat="1" ht="11.25">
      <c r="A304" s="40"/>
      <c r="C304" s="17"/>
      <c r="N304" s="17"/>
      <c r="AL304" s="17"/>
      <c r="AM304" s="17"/>
    </row>
    <row r="305" spans="1:39" s="19" customFormat="1" ht="11.25">
      <c r="A305" s="40"/>
      <c r="C305" s="17"/>
      <c r="N305" s="17"/>
      <c r="AL305" s="17"/>
      <c r="AM305" s="17"/>
    </row>
    <row r="306" spans="1:39" s="19" customFormat="1" ht="11.25">
      <c r="A306" s="40"/>
      <c r="C306" s="17"/>
      <c r="N306" s="17"/>
      <c r="AL306" s="17"/>
      <c r="AM306" s="17"/>
    </row>
    <row r="307" spans="1:39" s="19" customFormat="1" ht="11.25">
      <c r="A307" s="40"/>
      <c r="C307" s="17"/>
      <c r="N307" s="17"/>
      <c r="AL307" s="17"/>
      <c r="AM307" s="17"/>
    </row>
    <row r="308" spans="1:39" s="19" customFormat="1" ht="11.25">
      <c r="A308" s="40"/>
      <c r="C308" s="17"/>
      <c r="N308" s="17"/>
      <c r="AL308" s="17"/>
      <c r="AM308" s="17"/>
    </row>
    <row r="309" spans="1:39" s="19" customFormat="1" ht="11.25">
      <c r="A309" s="40"/>
      <c r="C309" s="17"/>
      <c r="N309" s="17"/>
      <c r="AL309" s="17"/>
      <c r="AM309" s="17"/>
    </row>
    <row r="310" spans="1:39" s="19" customFormat="1" ht="11.25">
      <c r="A310" s="40"/>
      <c r="C310" s="17"/>
      <c r="N310" s="17"/>
      <c r="AL310" s="17"/>
      <c r="AM310" s="17"/>
    </row>
    <row r="311" spans="1:39" s="19" customFormat="1" ht="11.25">
      <c r="A311" s="40"/>
      <c r="C311" s="17"/>
      <c r="N311" s="17"/>
      <c r="AL311" s="17"/>
      <c r="AM311" s="17"/>
    </row>
    <row r="312" spans="1:39" s="19" customFormat="1" ht="11.25">
      <c r="A312" s="40"/>
      <c r="C312" s="17"/>
      <c r="N312" s="17"/>
      <c r="AL312" s="17"/>
      <c r="AM312" s="17"/>
    </row>
    <row r="313" spans="1:39" s="19" customFormat="1" ht="11.25">
      <c r="A313" s="40"/>
      <c r="C313" s="17"/>
      <c r="N313" s="17"/>
      <c r="AL313" s="17"/>
      <c r="AM313" s="17"/>
    </row>
    <row r="314" spans="1:39" s="19" customFormat="1" ht="11.25">
      <c r="A314" s="40"/>
      <c r="C314" s="17"/>
      <c r="N314" s="17"/>
      <c r="AL314" s="17"/>
      <c r="AM314" s="17"/>
    </row>
    <row r="315" spans="1:39" s="19" customFormat="1" ht="11.25">
      <c r="A315" s="40"/>
      <c r="C315" s="17"/>
      <c r="N315" s="17"/>
      <c r="AL315" s="17"/>
      <c r="AM315" s="17"/>
    </row>
    <row r="316" spans="1:39" s="19" customFormat="1" ht="11.25">
      <c r="A316" s="40"/>
      <c r="C316" s="17"/>
      <c r="N316" s="17"/>
      <c r="AL316" s="17"/>
      <c r="AM316" s="17"/>
    </row>
    <row r="317" spans="1:39" s="19" customFormat="1" ht="11.25">
      <c r="A317" s="40"/>
      <c r="C317" s="17"/>
      <c r="N317" s="17"/>
      <c r="AL317" s="17"/>
      <c r="AM317" s="17"/>
    </row>
    <row r="318" spans="1:39" s="19" customFormat="1" ht="11.25">
      <c r="A318" s="40"/>
      <c r="C318" s="17"/>
      <c r="N318" s="17"/>
      <c r="AL318" s="17"/>
      <c r="AM318" s="17"/>
    </row>
    <row r="319" spans="1:39" s="19" customFormat="1" ht="11.25">
      <c r="A319" s="40"/>
      <c r="C319" s="17"/>
      <c r="N319" s="17"/>
      <c r="AL319" s="17"/>
      <c r="AM319" s="17"/>
    </row>
    <row r="320" spans="1:39" s="19" customFormat="1" ht="11.25">
      <c r="A320" s="40"/>
      <c r="C320" s="17"/>
      <c r="N320" s="17"/>
      <c r="AL320" s="17"/>
      <c r="AM320" s="17"/>
    </row>
    <row r="321" spans="1:39" s="19" customFormat="1" ht="11.25">
      <c r="A321" s="40"/>
      <c r="C321" s="17"/>
      <c r="N321" s="17"/>
      <c r="AL321" s="17"/>
      <c r="AM321" s="17"/>
    </row>
    <row r="322" spans="1:39" s="19" customFormat="1" ht="11.25">
      <c r="A322" s="40"/>
      <c r="C322" s="17"/>
      <c r="N322" s="17"/>
      <c r="AL322" s="17"/>
      <c r="AM322" s="17"/>
    </row>
    <row r="323" spans="1:39" s="19" customFormat="1" ht="11.25">
      <c r="A323" s="40"/>
      <c r="C323" s="17"/>
      <c r="N323" s="17"/>
      <c r="AL323" s="17"/>
      <c r="AM323" s="17"/>
    </row>
    <row r="324" spans="1:39" s="19" customFormat="1" ht="11.25">
      <c r="A324" s="40"/>
      <c r="C324" s="17"/>
      <c r="N324" s="17"/>
      <c r="AL324" s="17"/>
      <c r="AM324" s="17"/>
    </row>
    <row r="325" spans="1:39" s="19" customFormat="1" ht="11.25">
      <c r="A325" s="40"/>
      <c r="C325" s="17"/>
      <c r="N325" s="17"/>
      <c r="AL325" s="17"/>
      <c r="AM325" s="17"/>
    </row>
    <row r="326" spans="1:39" s="19" customFormat="1" ht="11.25">
      <c r="A326" s="40"/>
      <c r="C326" s="17"/>
      <c r="N326" s="17"/>
      <c r="AL326" s="17"/>
      <c r="AM326" s="17"/>
    </row>
    <row r="327" spans="1:39" s="19" customFormat="1" ht="11.25">
      <c r="A327" s="40"/>
      <c r="C327" s="17"/>
      <c r="N327" s="17"/>
      <c r="AL327" s="17"/>
      <c r="AM327" s="17"/>
    </row>
    <row r="328" spans="1:39" s="19" customFormat="1" ht="11.25">
      <c r="A328" s="40"/>
      <c r="C328" s="17"/>
      <c r="N328" s="17"/>
      <c r="AL328" s="17"/>
      <c r="AM328" s="17"/>
    </row>
    <row r="329" spans="1:39" s="19" customFormat="1" ht="11.25">
      <c r="A329" s="40"/>
      <c r="C329" s="17"/>
      <c r="N329" s="17"/>
      <c r="AL329" s="17"/>
      <c r="AM329" s="17"/>
    </row>
    <row r="330" spans="1:39" s="19" customFormat="1" ht="11.25">
      <c r="A330" s="40"/>
      <c r="C330" s="17"/>
      <c r="N330" s="17"/>
      <c r="AL330" s="17"/>
      <c r="AM330" s="17"/>
    </row>
    <row r="331" spans="1:39" s="19" customFormat="1" ht="11.25">
      <c r="A331" s="40"/>
      <c r="C331" s="17"/>
      <c r="N331" s="17"/>
      <c r="AL331" s="17"/>
      <c r="AM331" s="17"/>
    </row>
    <row r="332" spans="1:39" s="19" customFormat="1" ht="11.25">
      <c r="A332" s="40"/>
      <c r="C332" s="17"/>
      <c r="N332" s="17"/>
      <c r="AL332" s="17"/>
      <c r="AM332" s="17"/>
    </row>
    <row r="333" spans="1:39" s="19" customFormat="1" ht="11.25">
      <c r="A333" s="40"/>
      <c r="C333" s="17"/>
      <c r="N333" s="17"/>
      <c r="AL333" s="17"/>
      <c r="AM333" s="17"/>
    </row>
    <row r="334" spans="1:39" s="19" customFormat="1" ht="11.25">
      <c r="A334" s="40"/>
      <c r="C334" s="17"/>
      <c r="N334" s="17"/>
      <c r="AL334" s="17"/>
      <c r="AM334" s="17"/>
    </row>
    <row r="335" spans="1:39" s="19" customFormat="1" ht="11.25">
      <c r="A335" s="40"/>
      <c r="C335" s="17"/>
      <c r="N335" s="17"/>
      <c r="AL335" s="17"/>
      <c r="AM335" s="17"/>
    </row>
    <row r="336" spans="1:39" s="19" customFormat="1" ht="11.25">
      <c r="A336" s="40"/>
      <c r="C336" s="17"/>
      <c r="N336" s="17"/>
      <c r="AL336" s="17"/>
      <c r="AM336" s="17"/>
    </row>
    <row r="337" spans="1:39" s="19" customFormat="1" ht="11.25">
      <c r="A337" s="40"/>
      <c r="C337" s="17"/>
      <c r="N337" s="17"/>
      <c r="AL337" s="17"/>
      <c r="AM337" s="17"/>
    </row>
    <row r="338" spans="1:39" s="19" customFormat="1" ht="11.25">
      <c r="A338" s="40"/>
      <c r="C338" s="17"/>
      <c r="N338" s="17"/>
      <c r="AL338" s="17"/>
      <c r="AM338" s="17"/>
    </row>
    <row r="339" spans="1:39" s="19" customFormat="1" ht="11.25">
      <c r="A339" s="40"/>
      <c r="C339" s="17"/>
      <c r="N339" s="17"/>
      <c r="AL339" s="17"/>
      <c r="AM339" s="17"/>
    </row>
    <row r="340" spans="1:39" s="19" customFormat="1" ht="11.25">
      <c r="A340" s="40"/>
      <c r="C340" s="17"/>
      <c r="N340" s="17"/>
      <c r="AL340" s="17"/>
      <c r="AM340" s="17"/>
    </row>
    <row r="341" spans="1:39" s="19" customFormat="1" ht="11.25">
      <c r="A341" s="40"/>
      <c r="C341" s="17"/>
      <c r="N341" s="17"/>
      <c r="AL341" s="17"/>
      <c r="AM341" s="17"/>
    </row>
    <row r="342" spans="1:39" s="19" customFormat="1" ht="11.25">
      <c r="A342" s="40"/>
      <c r="C342" s="17"/>
      <c r="N342" s="17"/>
      <c r="AL342" s="17"/>
      <c r="AM342" s="17"/>
    </row>
    <row r="343" spans="1:39" s="19" customFormat="1" ht="11.25">
      <c r="A343" s="40"/>
      <c r="C343" s="17"/>
      <c r="N343" s="17"/>
      <c r="AL343" s="17"/>
      <c r="AM343" s="17"/>
    </row>
    <row r="344" spans="1:39" s="19" customFormat="1" ht="11.25">
      <c r="A344" s="40"/>
      <c r="C344" s="17"/>
      <c r="N344" s="17"/>
      <c r="AL344" s="17"/>
      <c r="AM344" s="17"/>
    </row>
    <row r="345" spans="1:39" s="19" customFormat="1" ht="11.25">
      <c r="A345" s="40"/>
      <c r="C345" s="17"/>
      <c r="N345" s="17"/>
      <c r="AL345" s="17"/>
      <c r="AM345" s="17"/>
    </row>
    <row r="346" spans="1:39" s="19" customFormat="1" ht="11.25">
      <c r="A346" s="40"/>
      <c r="C346" s="17"/>
      <c r="N346" s="17"/>
      <c r="AL346" s="17"/>
      <c r="AM346" s="17"/>
    </row>
    <row r="347" spans="1:39" s="19" customFormat="1" ht="11.25">
      <c r="A347" s="40"/>
      <c r="C347" s="17"/>
      <c r="N347" s="17"/>
      <c r="AL347" s="17"/>
      <c r="AM347" s="17"/>
    </row>
    <row r="348" spans="1:39" s="19" customFormat="1" ht="11.25">
      <c r="A348" s="40"/>
      <c r="C348" s="17"/>
      <c r="N348" s="17"/>
      <c r="AL348" s="17"/>
      <c r="AM348" s="17"/>
    </row>
    <row r="349" spans="1:39" s="19" customFormat="1" ht="11.25">
      <c r="A349" s="40"/>
      <c r="C349" s="17"/>
      <c r="N349" s="17"/>
      <c r="AL349" s="17"/>
      <c r="AM349" s="17"/>
    </row>
    <row r="350" spans="1:39" s="19" customFormat="1" ht="11.25">
      <c r="A350" s="40"/>
      <c r="C350" s="17"/>
      <c r="N350" s="17"/>
      <c r="AL350" s="17"/>
      <c r="AM350" s="17"/>
    </row>
    <row r="351" spans="1:39" s="19" customFormat="1" ht="11.25">
      <c r="A351" s="40"/>
      <c r="C351" s="17"/>
      <c r="N351" s="17"/>
      <c r="AL351" s="17"/>
      <c r="AM351" s="17"/>
    </row>
    <row r="352" spans="1:39" s="19" customFormat="1" ht="11.25">
      <c r="A352" s="40"/>
      <c r="C352" s="17"/>
      <c r="N352" s="17"/>
      <c r="AL352" s="17"/>
      <c r="AM352" s="17"/>
    </row>
    <row r="353" spans="1:39" s="19" customFormat="1" ht="11.25">
      <c r="A353" s="40"/>
      <c r="C353" s="17"/>
      <c r="N353" s="17"/>
      <c r="AL353" s="17"/>
      <c r="AM353" s="17"/>
    </row>
    <row r="354" spans="1:39" s="19" customFormat="1" ht="11.25">
      <c r="A354" s="40"/>
      <c r="C354" s="17"/>
      <c r="N354" s="17"/>
      <c r="AL354" s="17"/>
      <c r="AM354" s="17"/>
    </row>
    <row r="355" spans="1:39" s="19" customFormat="1" ht="11.25">
      <c r="A355" s="40"/>
      <c r="C355" s="17"/>
      <c r="N355" s="17"/>
      <c r="AL355" s="17"/>
      <c r="AM355" s="17"/>
    </row>
    <row r="356" spans="1:39" s="19" customFormat="1" ht="11.25">
      <c r="A356" s="40"/>
      <c r="C356" s="17"/>
      <c r="N356" s="17"/>
      <c r="AL356" s="17"/>
      <c r="AM356" s="17"/>
    </row>
    <row r="357" spans="1:39" s="19" customFormat="1" ht="11.25">
      <c r="A357" s="40"/>
      <c r="C357" s="17"/>
      <c r="N357" s="17"/>
      <c r="AL357" s="17"/>
      <c r="AM357" s="17"/>
    </row>
    <row r="358" spans="1:39" s="19" customFormat="1" ht="11.25">
      <c r="A358" s="40"/>
      <c r="C358" s="17"/>
      <c r="N358" s="17"/>
      <c r="AL358" s="17"/>
      <c r="AM358" s="17"/>
    </row>
    <row r="359" spans="1:39" s="19" customFormat="1" ht="11.25">
      <c r="A359" s="40"/>
      <c r="C359" s="17"/>
      <c r="N359" s="17"/>
      <c r="AL359" s="17"/>
      <c r="AM359" s="17"/>
    </row>
    <row r="360" spans="1:39" s="19" customFormat="1" ht="11.25">
      <c r="A360" s="40"/>
      <c r="C360" s="17"/>
      <c r="N360" s="17"/>
      <c r="AL360" s="17"/>
      <c r="AM360" s="17"/>
    </row>
    <row r="361" spans="1:39" s="19" customFormat="1" ht="11.25">
      <c r="A361" s="40"/>
      <c r="C361" s="17"/>
      <c r="N361" s="17"/>
      <c r="AL361" s="17"/>
      <c r="AM361" s="17"/>
    </row>
    <row r="362" spans="1:39" s="19" customFormat="1" ht="11.25">
      <c r="A362" s="40"/>
      <c r="C362" s="17"/>
      <c r="N362" s="17"/>
      <c r="AL362" s="17"/>
      <c r="AM362" s="17"/>
    </row>
    <row r="363" spans="1:39" s="19" customFormat="1" ht="11.25">
      <c r="A363" s="40"/>
      <c r="C363" s="17"/>
      <c r="N363" s="17"/>
      <c r="AL363" s="17"/>
      <c r="AM363" s="17"/>
    </row>
    <row r="364" spans="1:39" s="19" customFormat="1" ht="11.25">
      <c r="A364" s="40"/>
      <c r="C364" s="17"/>
      <c r="N364" s="17"/>
      <c r="AL364" s="17"/>
      <c r="AM364" s="17"/>
    </row>
    <row r="365" spans="1:39" s="19" customFormat="1" ht="11.25">
      <c r="A365" s="40"/>
      <c r="C365" s="17"/>
      <c r="N365" s="17"/>
      <c r="AL365" s="17"/>
      <c r="AM365" s="17"/>
    </row>
    <row r="366" spans="1:39" s="19" customFormat="1" ht="11.25">
      <c r="A366" s="40"/>
      <c r="C366" s="17"/>
      <c r="N366" s="17"/>
      <c r="AL366" s="17"/>
      <c r="AM366" s="17"/>
    </row>
    <row r="367" spans="1:39" s="19" customFormat="1" ht="11.25">
      <c r="A367" s="40"/>
      <c r="C367" s="17"/>
      <c r="N367" s="17"/>
      <c r="AL367" s="17"/>
      <c r="AM367" s="17"/>
    </row>
    <row r="368" spans="1:39" s="19" customFormat="1" ht="11.25">
      <c r="A368" s="40"/>
      <c r="C368" s="17"/>
      <c r="N368" s="17"/>
      <c r="AL368" s="17"/>
      <c r="AM368" s="17"/>
    </row>
    <row r="369" spans="1:39" s="19" customFormat="1" ht="11.25">
      <c r="A369" s="40"/>
      <c r="C369" s="17"/>
      <c r="N369" s="17"/>
      <c r="AL369" s="17"/>
      <c r="AM369" s="17"/>
    </row>
    <row r="370" spans="1:39" s="19" customFormat="1" ht="11.25">
      <c r="A370" s="40"/>
      <c r="C370" s="17"/>
      <c r="N370" s="17"/>
      <c r="AL370" s="17"/>
      <c r="AM370" s="17"/>
    </row>
    <row r="371" spans="1:39" s="19" customFormat="1" ht="11.25">
      <c r="A371" s="40"/>
      <c r="C371" s="17"/>
      <c r="N371" s="17"/>
      <c r="AL371" s="17"/>
      <c r="AM371" s="17"/>
    </row>
    <row r="372" spans="1:39" s="19" customFormat="1" ht="11.25">
      <c r="A372" s="40"/>
      <c r="C372" s="17"/>
      <c r="N372" s="17"/>
      <c r="AL372" s="17"/>
      <c r="AM372" s="17"/>
    </row>
    <row r="373" spans="1:39" s="19" customFormat="1" ht="11.25">
      <c r="A373" s="40"/>
      <c r="C373" s="17"/>
      <c r="N373" s="17"/>
      <c r="AL373" s="17"/>
      <c r="AM373" s="17"/>
    </row>
    <row r="374" spans="1:39" s="19" customFormat="1" ht="11.25">
      <c r="A374" s="40"/>
      <c r="C374" s="17"/>
      <c r="N374" s="17"/>
      <c r="AL374" s="17"/>
      <c r="AM374" s="17"/>
    </row>
    <row r="375" spans="1:39" s="19" customFormat="1" ht="11.25">
      <c r="A375" s="40"/>
      <c r="C375" s="17"/>
      <c r="N375" s="17"/>
      <c r="AL375" s="17"/>
      <c r="AM375" s="17"/>
    </row>
    <row r="376" spans="1:39" s="19" customFormat="1" ht="11.25">
      <c r="A376" s="40"/>
      <c r="C376" s="17"/>
      <c r="N376" s="17"/>
      <c r="AL376" s="17"/>
      <c r="AM376" s="17"/>
    </row>
    <row r="377" spans="1:39" s="19" customFormat="1" ht="11.25">
      <c r="A377" s="40"/>
      <c r="C377" s="17"/>
      <c r="N377" s="17"/>
      <c r="AL377" s="17"/>
      <c r="AM377" s="17"/>
    </row>
    <row r="378" spans="1:39" s="19" customFormat="1" ht="11.25">
      <c r="A378" s="40"/>
      <c r="C378" s="17"/>
      <c r="N378" s="17"/>
      <c r="AL378" s="17"/>
      <c r="AM378" s="17"/>
    </row>
    <row r="379" spans="1:39" s="19" customFormat="1" ht="11.25">
      <c r="A379" s="40"/>
      <c r="C379" s="17"/>
      <c r="N379" s="17"/>
      <c r="AL379" s="17"/>
      <c r="AM379" s="17"/>
    </row>
    <row r="380" spans="1:39" s="19" customFormat="1" ht="11.25">
      <c r="A380" s="40"/>
      <c r="C380" s="17"/>
      <c r="N380" s="17"/>
      <c r="AL380" s="17"/>
      <c r="AM380" s="17"/>
    </row>
    <row r="381" spans="1:39" s="19" customFormat="1" ht="11.25">
      <c r="A381" s="40"/>
      <c r="C381" s="17"/>
      <c r="N381" s="17"/>
      <c r="AL381" s="17"/>
      <c r="AM381" s="17"/>
    </row>
    <row r="382" spans="1:39" s="19" customFormat="1" ht="11.25">
      <c r="A382" s="40"/>
      <c r="C382" s="17"/>
      <c r="N382" s="17"/>
      <c r="AL382" s="17"/>
      <c r="AM382" s="17"/>
    </row>
    <row r="383" spans="1:39" s="19" customFormat="1" ht="11.25">
      <c r="A383" s="40"/>
      <c r="C383" s="17"/>
      <c r="N383" s="17"/>
      <c r="AL383" s="17"/>
      <c r="AM383" s="17"/>
    </row>
    <row r="384" spans="1:39" s="19" customFormat="1" ht="11.25">
      <c r="A384" s="40"/>
      <c r="C384" s="17"/>
      <c r="N384" s="17"/>
      <c r="AL384" s="17"/>
      <c r="AM384" s="17"/>
    </row>
    <row r="385" spans="1:39" s="19" customFormat="1" ht="11.25">
      <c r="A385" s="40"/>
      <c r="C385" s="17"/>
      <c r="N385" s="17"/>
      <c r="AL385" s="17"/>
      <c r="AM385" s="17"/>
    </row>
    <row r="386" spans="1:39" s="19" customFormat="1" ht="11.25">
      <c r="A386" s="40"/>
      <c r="C386" s="17"/>
      <c r="N386" s="17"/>
      <c r="AL386" s="17"/>
      <c r="AM386" s="17"/>
    </row>
    <row r="387" spans="1:39" s="19" customFormat="1" ht="11.25">
      <c r="A387" s="40"/>
      <c r="C387" s="17"/>
      <c r="N387" s="17"/>
      <c r="AL387" s="17"/>
      <c r="AM387" s="17"/>
    </row>
    <row r="388" spans="1:39" s="19" customFormat="1" ht="11.25">
      <c r="A388" s="40"/>
      <c r="C388" s="17"/>
      <c r="N388" s="17"/>
      <c r="AL388" s="17"/>
      <c r="AM388" s="17"/>
    </row>
    <row r="389" spans="1:39" s="19" customFormat="1" ht="11.25">
      <c r="A389" s="40"/>
      <c r="C389" s="17"/>
      <c r="N389" s="17"/>
      <c r="AL389" s="17"/>
      <c r="AM389" s="17"/>
    </row>
    <row r="390" spans="1:39" s="19" customFormat="1" ht="11.25">
      <c r="A390" s="40"/>
      <c r="C390" s="17"/>
      <c r="N390" s="17"/>
      <c r="AL390" s="17"/>
      <c r="AM390" s="17"/>
    </row>
    <row r="391" spans="1:39" s="19" customFormat="1" ht="11.25">
      <c r="A391" s="40"/>
      <c r="C391" s="17"/>
      <c r="N391" s="17"/>
      <c r="AL391" s="17"/>
      <c r="AM391" s="17"/>
    </row>
    <row r="392" spans="1:39" s="19" customFormat="1" ht="11.25">
      <c r="A392" s="40"/>
      <c r="C392" s="17"/>
      <c r="AL392" s="17"/>
      <c r="AM392" s="17"/>
    </row>
    <row r="393" spans="1:39" s="19" customFormat="1" ht="11.25">
      <c r="A393" s="40"/>
      <c r="C393" s="17"/>
      <c r="AL393" s="17"/>
      <c r="AM393" s="17"/>
    </row>
    <row r="394" spans="1:39" s="19" customFormat="1" ht="11.25">
      <c r="A394" s="40"/>
      <c r="C394" s="17"/>
      <c r="AL394" s="17"/>
      <c r="AM394" s="17"/>
    </row>
    <row r="395" spans="1:39" s="19" customFormat="1" ht="11.25">
      <c r="A395" s="40"/>
      <c r="C395" s="17"/>
      <c r="AL395" s="17"/>
      <c r="AM395" s="17"/>
    </row>
    <row r="396" spans="1:39" s="19" customFormat="1" ht="11.25">
      <c r="A396" s="40"/>
      <c r="C396" s="17"/>
      <c r="AL396" s="17"/>
      <c r="AM396" s="17"/>
    </row>
    <row r="397" spans="1:39" s="19" customFormat="1" ht="11.25">
      <c r="A397" s="40"/>
      <c r="C397" s="17"/>
      <c r="AL397" s="17"/>
      <c r="AM397" s="17"/>
    </row>
    <row r="398" spans="1:39" s="19" customFormat="1" ht="11.25">
      <c r="A398" s="40"/>
      <c r="C398" s="17"/>
      <c r="AL398" s="17"/>
      <c r="AM398" s="17"/>
    </row>
    <row r="399" spans="1:39" s="19" customFormat="1" ht="11.25">
      <c r="A399" s="40"/>
      <c r="C399" s="17"/>
      <c r="AL399" s="17"/>
      <c r="AM399" s="17"/>
    </row>
    <row r="400" spans="1:39" s="19" customFormat="1" ht="11.25">
      <c r="A400" s="40"/>
      <c r="C400" s="17"/>
      <c r="AL400" s="17"/>
      <c r="AM400" s="17"/>
    </row>
    <row r="401" spans="1:39" s="19" customFormat="1" ht="11.25">
      <c r="A401" s="40"/>
      <c r="C401" s="17"/>
      <c r="AL401" s="17"/>
      <c r="AM401" s="17"/>
    </row>
    <row r="402" spans="1:39" s="19" customFormat="1" ht="11.25">
      <c r="A402" s="40"/>
      <c r="C402" s="17"/>
      <c r="AL402" s="17"/>
      <c r="AM402" s="17"/>
    </row>
    <row r="403" spans="1:39" s="19" customFormat="1" ht="11.25">
      <c r="A403" s="40"/>
      <c r="C403" s="17"/>
      <c r="AL403" s="17"/>
      <c r="AM403" s="17"/>
    </row>
    <row r="404" spans="1:39" s="19" customFormat="1" ht="11.25">
      <c r="A404" s="40"/>
      <c r="C404" s="17"/>
      <c r="AL404" s="17"/>
      <c r="AM404" s="17"/>
    </row>
    <row r="405" spans="1:39" s="19" customFormat="1" ht="11.25">
      <c r="A405" s="40"/>
      <c r="C405" s="17"/>
      <c r="AL405" s="17"/>
      <c r="AM405" s="17"/>
    </row>
    <row r="406" spans="1:39" s="19" customFormat="1" ht="11.25">
      <c r="A406" s="40"/>
      <c r="C406" s="17"/>
      <c r="AL406" s="17"/>
      <c r="AM406" s="17"/>
    </row>
    <row r="407" spans="1:39" s="19" customFormat="1" ht="11.25">
      <c r="A407" s="40"/>
      <c r="C407" s="17"/>
      <c r="AL407" s="17"/>
      <c r="AM407" s="17"/>
    </row>
    <row r="408" spans="1:39" s="19" customFormat="1" ht="11.25">
      <c r="A408" s="40"/>
      <c r="C408" s="17"/>
      <c r="AL408" s="17"/>
      <c r="AM408" s="17"/>
    </row>
  </sheetData>
  <sheetProtection formatCells="0" formatColumns="0" formatRows="0" insertHyperlinks="0" selectLockedCells="1" sort="0"/>
  <mergeCells count="4">
    <mergeCell ref="AN1:AT1"/>
    <mergeCell ref="K1:P1"/>
    <mergeCell ref="Q1:AK1"/>
    <mergeCell ref="AL1:AM1"/>
  </mergeCells>
  <dataValidations count="14">
    <dataValidation type="list" allowBlank="1" showInputMessage="1" showErrorMessage="1" sqref="AN3:AN55">
      <formula1>$BA$3:$BA$4</formula1>
    </dataValidation>
    <dataValidation type="list" showInputMessage="1" showErrorMessage="1" sqref="D3:D34 D40:D109">
      <formula1>$AW$3:$AW$5</formula1>
    </dataValidation>
    <dataValidation type="list" allowBlank="1" showInputMessage="1" showErrorMessage="1" sqref="O3:O34">
      <formula1>$AX$3:$AX$4</formula1>
    </dataValidation>
    <dataValidation type="list" showInputMessage="1" showErrorMessage="1" sqref="M3:M34">
      <formula1>$BE$3:$BE$6</formula1>
    </dataValidation>
    <dataValidation allowBlank="1" showErrorMessage="1" sqref="N15:N391"/>
    <dataValidation type="list" allowBlank="1" showErrorMessage="1" sqref="K3:K34 K40:K329">
      <formula1>$BB$3:$BB$4</formula1>
    </dataValidation>
    <dataValidation type="list" allowBlank="1" showInputMessage="1" showErrorMessage="1" sqref="C409:C558 B3:B34 B40:B558">
      <formula1>$AU$3:$AU$5</formula1>
    </dataValidation>
    <dataValidation type="list" allowBlank="1" showInputMessage="1" showErrorMessage="1" sqref="C3:C34 C40:C408">
      <formula1>$AV$3:$AV$5</formula1>
    </dataValidation>
    <dataValidation type="list" allowBlank="1" showInputMessage="1" showErrorMessage="1" sqref="C35:C39">
      <formula1>$BA$3:$BA$5</formula1>
    </dataValidation>
    <dataValidation type="list" allowBlank="1" showErrorMessage="1" sqref="K35:K39">
      <formula1>$BG$3:$BG$4</formula1>
    </dataValidation>
    <dataValidation type="list" showInputMessage="1" showErrorMessage="1" sqref="M35">
      <formula1>$BJ$3:$BJ$6</formula1>
    </dataValidation>
    <dataValidation type="list" allowBlank="1" showInputMessage="1" showErrorMessage="1" sqref="O35:O36">
      <formula1>$BC$3:$BC$4</formula1>
    </dataValidation>
    <dataValidation type="list" showInputMessage="1" showErrorMessage="1" sqref="D35:D39">
      <formula1>$BB$3:$BB$5</formula1>
    </dataValidation>
    <dataValidation type="list" allowBlank="1" showInputMessage="1" showErrorMessage="1" sqref="B35:B39">
      <formula1>$AZ$3:$AZ$5</formula1>
    </dataValidation>
  </dataValidations>
  <printOptions/>
  <pageMargins left="0.75" right="0.75" top="1" bottom="1" header="0.5" footer="0.5"/>
  <pageSetup horizontalDpi="300" verticalDpi="300" orientation="landscape" scale="50" r:id="rId3"/>
  <legacyDrawing r:id="rId2"/>
</worksheet>
</file>

<file path=xl/worksheets/sheet2.xml><?xml version="1.0" encoding="utf-8"?>
<worksheet xmlns="http://schemas.openxmlformats.org/spreadsheetml/2006/main" xmlns:r="http://schemas.openxmlformats.org/officeDocument/2006/relationships">
  <sheetPr codeName="Sheet3"/>
  <dimension ref="A1:AI411"/>
  <sheetViews>
    <sheetView workbookViewId="0" topLeftCell="A1">
      <selection activeCell="O9" sqref="O9"/>
    </sheetView>
  </sheetViews>
  <sheetFormatPr defaultColWidth="9.140625" defaultRowHeight="12.75"/>
  <cols>
    <col min="1" max="1" width="9.140625" style="41" customWidth="1"/>
    <col min="2" max="3" width="12.8515625" style="3" customWidth="1"/>
    <col min="4" max="4" width="15.00390625" style="1" customWidth="1"/>
    <col min="5" max="7" width="12.7109375" style="1" customWidth="1"/>
    <col min="8" max="8" width="11.421875" style="1" customWidth="1"/>
    <col min="9" max="9" width="12.57421875" style="1" customWidth="1"/>
    <col min="10" max="10" width="11.7109375" style="1" customWidth="1"/>
    <col min="11" max="12" width="12.140625" style="1" customWidth="1"/>
    <col min="13" max="13" width="13.28125" style="1" customWidth="1"/>
    <col min="14" max="14" width="12.8515625" style="1" customWidth="1"/>
    <col min="15" max="16" width="18.421875" style="2" customWidth="1"/>
    <col min="17" max="24" width="9.140625" style="1" hidden="1" customWidth="1"/>
    <col min="25" max="25" width="14.140625" style="1" hidden="1" customWidth="1"/>
    <col min="26" max="26" width="8.7109375" style="1" hidden="1" customWidth="1"/>
    <col min="27" max="27" width="8.8515625" style="1" hidden="1" customWidth="1"/>
    <col min="28" max="28" width="14.7109375" style="1" customWidth="1"/>
    <col min="29" max="31" width="14.8515625" style="1" customWidth="1"/>
    <col min="32" max="32" width="12.140625" style="1" customWidth="1"/>
    <col min="33" max="33" width="11.28125" style="1" customWidth="1"/>
    <col min="34" max="34" width="10.7109375" style="1" customWidth="1"/>
    <col min="35" max="35" width="15.421875" style="1" customWidth="1"/>
    <col min="36" max="16384" width="9.140625" style="1" customWidth="1"/>
  </cols>
  <sheetData>
    <row r="1" spans="1:35" s="10" customFormat="1" ht="87.75" customHeight="1" thickBot="1">
      <c r="A1" s="36" t="s">
        <v>95</v>
      </c>
      <c r="B1" s="5" t="s">
        <v>9</v>
      </c>
      <c r="C1" s="5" t="s">
        <v>10</v>
      </c>
      <c r="D1" s="5" t="s">
        <v>36</v>
      </c>
      <c r="E1" s="5" t="s">
        <v>46</v>
      </c>
      <c r="F1" s="5" t="s">
        <v>96</v>
      </c>
      <c r="G1" s="5" t="s">
        <v>98</v>
      </c>
      <c r="H1" s="5" t="s">
        <v>47</v>
      </c>
      <c r="I1" s="5" t="s">
        <v>48</v>
      </c>
      <c r="J1" s="5" t="s">
        <v>28</v>
      </c>
      <c r="K1" s="5" t="s">
        <v>29</v>
      </c>
      <c r="L1" s="5" t="s">
        <v>97</v>
      </c>
      <c r="M1" s="13" t="s">
        <v>55</v>
      </c>
      <c r="N1" s="13" t="s">
        <v>63</v>
      </c>
      <c r="O1" s="15" t="s">
        <v>49</v>
      </c>
      <c r="P1" s="15" t="s">
        <v>50</v>
      </c>
      <c r="Q1" s="6" t="s">
        <v>9</v>
      </c>
      <c r="R1" s="6" t="s">
        <v>10</v>
      </c>
      <c r="S1" s="6" t="s">
        <v>14</v>
      </c>
      <c r="T1" s="7" t="s">
        <v>18</v>
      </c>
      <c r="U1" s="8" t="s">
        <v>19</v>
      </c>
      <c r="V1" s="8" t="s">
        <v>20</v>
      </c>
      <c r="W1" s="9" t="s">
        <v>5</v>
      </c>
      <c r="X1" s="7" t="s">
        <v>30</v>
      </c>
      <c r="AA1" s="8" t="s">
        <v>23</v>
      </c>
      <c r="AB1" s="45" t="s">
        <v>99</v>
      </c>
      <c r="AC1" s="48" t="s">
        <v>100</v>
      </c>
      <c r="AD1" s="48" t="s">
        <v>113</v>
      </c>
      <c r="AE1" s="45" t="s">
        <v>102</v>
      </c>
      <c r="AF1" t="s">
        <v>106</v>
      </c>
      <c r="AG1"/>
      <c r="AH1"/>
      <c r="AI1"/>
    </row>
    <row r="2" spans="1:35" s="20" customFormat="1" ht="22.5">
      <c r="A2" s="39">
        <v>14</v>
      </c>
      <c r="B2" s="20" t="s">
        <v>59</v>
      </c>
      <c r="C2" s="20" t="s">
        <v>11</v>
      </c>
      <c r="D2" s="21" t="s">
        <v>3</v>
      </c>
      <c r="E2" s="21" t="s">
        <v>65</v>
      </c>
      <c r="F2" s="42">
        <f>1360*768/10^6</f>
        <v>1.04448</v>
      </c>
      <c r="G2" s="43">
        <v>768</v>
      </c>
      <c r="H2" s="22" t="s">
        <v>66</v>
      </c>
      <c r="I2" s="43">
        <v>31.5</v>
      </c>
      <c r="J2" s="21">
        <v>29.9</v>
      </c>
      <c r="K2" s="21">
        <v>17.7</v>
      </c>
      <c r="L2" s="43">
        <f aca="true" t="shared" si="0" ref="L2:L29">J2*K2</f>
        <v>529.2299999999999</v>
      </c>
      <c r="M2" s="24">
        <v>87.1</v>
      </c>
      <c r="N2" s="23">
        <v>0.992</v>
      </c>
      <c r="O2" s="25">
        <v>2.89</v>
      </c>
      <c r="P2" s="25">
        <v>0.83</v>
      </c>
      <c r="Q2" s="20" t="s">
        <v>0</v>
      </c>
      <c r="R2" s="21" t="s">
        <v>11</v>
      </c>
      <c r="S2" s="21" t="s">
        <v>1</v>
      </c>
      <c r="T2" s="20" t="s">
        <v>37</v>
      </c>
      <c r="U2" s="20" t="s">
        <v>37</v>
      </c>
      <c r="V2" s="20" t="s">
        <v>37</v>
      </c>
      <c r="W2" s="20" t="s">
        <v>6</v>
      </c>
      <c r="X2" s="20" t="s">
        <v>37</v>
      </c>
      <c r="AA2" s="20" t="s">
        <v>16</v>
      </c>
      <c r="AB2" s="47">
        <f>L2*Charts!N$2+Charts!O$2</f>
        <v>150.89209999999997</v>
      </c>
      <c r="AC2" s="29">
        <f>IF(M2&lt;=AB2,1,0)</f>
        <v>1</v>
      </c>
      <c r="AD2" s="29">
        <f>IF(AC2=0,0,IF($O2&lt;=2,1,0))</f>
        <v>0</v>
      </c>
      <c r="AE2" s="49" t="str">
        <f aca="true" t="shared" si="1" ref="AE2:AE29">IF(AC2=0,($M2-AB2)/$M2,"NA")</f>
        <v>NA</v>
      </c>
      <c r="AF2" s="35">
        <f aca="true" t="shared" si="2" ref="AF2:AF29">IF(AC2=0,M2-AB2,0)</f>
        <v>0</v>
      </c>
      <c r="AG2"/>
      <c r="AH2"/>
      <c r="AI2"/>
    </row>
    <row r="3" spans="1:35" s="29" customFormat="1" ht="11.25" customHeight="1">
      <c r="A3" s="38">
        <v>3</v>
      </c>
      <c r="B3" s="30" t="s">
        <v>59</v>
      </c>
      <c r="C3" s="29" t="s">
        <v>11</v>
      </c>
      <c r="D3" s="21" t="s">
        <v>2</v>
      </c>
      <c r="E3" s="21" t="s">
        <v>93</v>
      </c>
      <c r="F3" s="42">
        <f>1360*768/10^6</f>
        <v>1.04448</v>
      </c>
      <c r="G3" s="43">
        <v>768</v>
      </c>
      <c r="H3" s="31" t="s">
        <v>66</v>
      </c>
      <c r="I3" s="21">
        <v>32</v>
      </c>
      <c r="J3" s="21">
        <v>27.5</v>
      </c>
      <c r="K3" s="21">
        <v>15.5</v>
      </c>
      <c r="L3" s="43">
        <f t="shared" si="0"/>
        <v>426.25</v>
      </c>
      <c r="M3" s="21">
        <v>156</v>
      </c>
      <c r="N3" s="21">
        <v>0.98</v>
      </c>
      <c r="O3" s="29">
        <v>1.56</v>
      </c>
      <c r="P3" s="29">
        <v>1.5</v>
      </c>
      <c r="Q3" s="30" t="s">
        <v>21</v>
      </c>
      <c r="R3" s="21" t="s">
        <v>22</v>
      </c>
      <c r="S3" s="21" t="s">
        <v>3</v>
      </c>
      <c r="AA3" s="20" t="s">
        <v>17</v>
      </c>
      <c r="AB3" s="47">
        <f>L3*Charts!N$2+Charts!O$2</f>
        <v>123.0875</v>
      </c>
      <c r="AC3" s="29">
        <f>IF($M3&lt;=AB3,1,0)</f>
        <v>0</v>
      </c>
      <c r="AD3" s="29">
        <f aca="true" t="shared" si="3" ref="AD3:AD29">IF(AC3=0,0,IF($O3&lt;=2,1,0))</f>
        <v>0</v>
      </c>
      <c r="AE3" s="49">
        <f t="shared" si="1"/>
        <v>0.21097756410256407</v>
      </c>
      <c r="AF3" s="35">
        <f t="shared" si="2"/>
        <v>32.912499999999994</v>
      </c>
      <c r="AG3"/>
      <c r="AH3"/>
      <c r="AI3"/>
    </row>
    <row r="4" spans="1:35" s="29" customFormat="1" ht="12.75">
      <c r="A4" s="38">
        <v>4</v>
      </c>
      <c r="B4" s="30" t="s">
        <v>59</v>
      </c>
      <c r="C4" s="29" t="s">
        <v>11</v>
      </c>
      <c r="D4" s="21" t="s">
        <v>2</v>
      </c>
      <c r="E4" s="21" t="s">
        <v>93</v>
      </c>
      <c r="F4" s="42">
        <f>1360*768/10^6</f>
        <v>1.04448</v>
      </c>
      <c r="G4" s="43">
        <v>768</v>
      </c>
      <c r="H4" s="31" t="s">
        <v>66</v>
      </c>
      <c r="I4" s="21">
        <v>40</v>
      </c>
      <c r="J4" s="21">
        <v>34.9</v>
      </c>
      <c r="K4" s="21">
        <v>19.7</v>
      </c>
      <c r="L4" s="43">
        <f t="shared" si="0"/>
        <v>687.53</v>
      </c>
      <c r="M4" s="21">
        <v>196</v>
      </c>
      <c r="N4" s="21">
        <v>0.98</v>
      </c>
      <c r="O4" s="29">
        <v>1.56</v>
      </c>
      <c r="P4" s="29">
        <v>1.5</v>
      </c>
      <c r="Q4" s="30"/>
      <c r="AA4" s="29" t="s">
        <v>21</v>
      </c>
      <c r="AB4" s="47">
        <f>L4*Charts!N$2+Charts!O$2</f>
        <v>193.6331</v>
      </c>
      <c r="AC4" s="29">
        <f aca="true" t="shared" si="4" ref="AC4:AC29">IF(M4&lt;=AB4,1,0)</f>
        <v>0</v>
      </c>
      <c r="AD4" s="29">
        <f t="shared" si="3"/>
        <v>0</v>
      </c>
      <c r="AE4" s="49">
        <f t="shared" si="1"/>
        <v>0.0120760204081632</v>
      </c>
      <c r="AF4" s="35">
        <f t="shared" si="2"/>
        <v>2.366899999999987</v>
      </c>
      <c r="AG4"/>
      <c r="AH4"/>
      <c r="AI4"/>
    </row>
    <row r="5" spans="1:35" s="29" customFormat="1" ht="12.75">
      <c r="A5" s="38">
        <v>6</v>
      </c>
      <c r="B5" s="30" t="s">
        <v>59</v>
      </c>
      <c r="C5" s="29" t="s">
        <v>11</v>
      </c>
      <c r="D5" s="21" t="s">
        <v>2</v>
      </c>
      <c r="E5" s="21" t="s">
        <v>93</v>
      </c>
      <c r="F5" s="42">
        <f>1360*768/10^6</f>
        <v>1.04448</v>
      </c>
      <c r="G5" s="43">
        <v>768</v>
      </c>
      <c r="H5" s="31" t="s">
        <v>66</v>
      </c>
      <c r="I5" s="29">
        <v>40</v>
      </c>
      <c r="J5" s="21">
        <v>34.9</v>
      </c>
      <c r="K5" s="21">
        <v>19.7</v>
      </c>
      <c r="L5" s="43">
        <f t="shared" si="0"/>
        <v>687.53</v>
      </c>
      <c r="M5" s="29">
        <v>228</v>
      </c>
      <c r="N5" s="21">
        <v>0.98</v>
      </c>
      <c r="O5" s="29">
        <v>0.9</v>
      </c>
      <c r="P5" s="29">
        <v>0.8</v>
      </c>
      <c r="AB5" s="47">
        <f>L5*Charts!N$2+Charts!O$2</f>
        <v>193.6331</v>
      </c>
      <c r="AC5" s="29">
        <f t="shared" si="4"/>
        <v>0</v>
      </c>
      <c r="AD5" s="29">
        <f t="shared" si="3"/>
        <v>0</v>
      </c>
      <c r="AE5" s="49">
        <f t="shared" si="1"/>
        <v>0.1507320175438596</v>
      </c>
      <c r="AF5" s="35">
        <f t="shared" si="2"/>
        <v>34.36689999999999</v>
      </c>
      <c r="AG5"/>
      <c r="AH5"/>
      <c r="AI5"/>
    </row>
    <row r="6" spans="1:35" s="29" customFormat="1" ht="12.75">
      <c r="A6" s="38">
        <v>8</v>
      </c>
      <c r="B6" s="30" t="s">
        <v>59</v>
      </c>
      <c r="C6" s="29" t="s">
        <v>11</v>
      </c>
      <c r="D6" s="21" t="s">
        <v>2</v>
      </c>
      <c r="E6" s="21" t="s">
        <v>93</v>
      </c>
      <c r="F6" s="42">
        <f>1360*768/10^6</f>
        <v>1.04448</v>
      </c>
      <c r="G6" s="43">
        <v>768</v>
      </c>
      <c r="H6" s="31" t="s">
        <v>66</v>
      </c>
      <c r="I6" s="29">
        <v>40</v>
      </c>
      <c r="J6" s="21">
        <v>34.9</v>
      </c>
      <c r="K6" s="21">
        <v>19.7</v>
      </c>
      <c r="L6" s="43">
        <f t="shared" si="0"/>
        <v>687.53</v>
      </c>
      <c r="M6" s="29">
        <v>206</v>
      </c>
      <c r="N6" s="21">
        <v>0.98</v>
      </c>
      <c r="O6" s="29">
        <v>1.56</v>
      </c>
      <c r="P6" s="29">
        <v>1.5</v>
      </c>
      <c r="AB6" s="47">
        <f>L6*Charts!N$2+Charts!O$2</f>
        <v>193.6331</v>
      </c>
      <c r="AC6" s="29">
        <f t="shared" si="4"/>
        <v>0</v>
      </c>
      <c r="AD6" s="29">
        <f t="shared" si="3"/>
        <v>0</v>
      </c>
      <c r="AE6" s="49">
        <f t="shared" si="1"/>
        <v>0.060033495145631006</v>
      </c>
      <c r="AF6" s="35">
        <f t="shared" si="2"/>
        <v>12.366899999999987</v>
      </c>
      <c r="AG6"/>
      <c r="AH6"/>
      <c r="AI6"/>
    </row>
    <row r="7" spans="1:35" s="29" customFormat="1" ht="22.5">
      <c r="A7" s="38">
        <v>21</v>
      </c>
      <c r="B7" s="29" t="s">
        <v>59</v>
      </c>
      <c r="C7" s="29" t="s">
        <v>11</v>
      </c>
      <c r="D7" s="21" t="s">
        <v>1</v>
      </c>
      <c r="E7" s="21" t="s">
        <v>76</v>
      </c>
      <c r="F7" s="42">
        <f>1366*768/10^6</f>
        <v>1.049088</v>
      </c>
      <c r="G7" s="43">
        <v>768</v>
      </c>
      <c r="H7" s="22" t="s">
        <v>66</v>
      </c>
      <c r="I7" s="43">
        <v>31.5</v>
      </c>
      <c r="J7" s="21">
        <v>27.5</v>
      </c>
      <c r="K7" s="21">
        <v>15.4</v>
      </c>
      <c r="L7" s="43">
        <f t="shared" si="0"/>
        <v>423.5</v>
      </c>
      <c r="M7" s="21">
        <v>84</v>
      </c>
      <c r="N7" s="21">
        <v>0.73</v>
      </c>
      <c r="O7" s="21">
        <v>1.79</v>
      </c>
      <c r="P7" s="21">
        <v>0.75</v>
      </c>
      <c r="R7" s="21" t="s">
        <v>22</v>
      </c>
      <c r="S7" s="21" t="s">
        <v>3</v>
      </c>
      <c r="AA7" s="20" t="s">
        <v>17</v>
      </c>
      <c r="AB7" s="47">
        <f>L7*Charts!N$2+Charts!O$2</f>
        <v>122.34500000000001</v>
      </c>
      <c r="AC7" s="29">
        <f t="shared" si="4"/>
        <v>1</v>
      </c>
      <c r="AD7" s="29">
        <f t="shared" si="3"/>
        <v>1</v>
      </c>
      <c r="AE7" s="49" t="str">
        <f t="shared" si="1"/>
        <v>NA</v>
      </c>
      <c r="AF7" s="35">
        <f t="shared" si="2"/>
        <v>0</v>
      </c>
      <c r="AG7"/>
      <c r="AH7"/>
      <c r="AI7"/>
    </row>
    <row r="8" spans="1:35" s="20" customFormat="1" ht="22.5">
      <c r="A8" s="39">
        <v>15</v>
      </c>
      <c r="B8" s="20" t="s">
        <v>59</v>
      </c>
      <c r="C8" s="20" t="s">
        <v>11</v>
      </c>
      <c r="D8" s="21" t="s">
        <v>2</v>
      </c>
      <c r="E8" s="21" t="s">
        <v>65</v>
      </c>
      <c r="F8" s="42">
        <f>1366*768/10^6</f>
        <v>1.049088</v>
      </c>
      <c r="G8" s="43">
        <v>768</v>
      </c>
      <c r="H8" s="22" t="s">
        <v>66</v>
      </c>
      <c r="I8" s="21">
        <v>40</v>
      </c>
      <c r="J8" s="21">
        <v>34.9</v>
      </c>
      <c r="K8" s="21">
        <v>19.6</v>
      </c>
      <c r="L8" s="43">
        <f t="shared" si="0"/>
        <v>684.0400000000001</v>
      </c>
      <c r="M8" s="24">
        <v>170.3</v>
      </c>
      <c r="N8" s="23">
        <v>0.992</v>
      </c>
      <c r="O8" s="25">
        <v>1.64</v>
      </c>
      <c r="P8" s="25">
        <v>1.67</v>
      </c>
      <c r="Q8" s="20" t="s">
        <v>59</v>
      </c>
      <c r="R8" s="21" t="s">
        <v>12</v>
      </c>
      <c r="S8" s="21" t="s">
        <v>2</v>
      </c>
      <c r="T8" s="20" t="s">
        <v>38</v>
      </c>
      <c r="U8" s="20" t="s">
        <v>38</v>
      </c>
      <c r="V8" s="20" t="s">
        <v>38</v>
      </c>
      <c r="W8" s="20" t="s">
        <v>7</v>
      </c>
      <c r="X8" s="20" t="s">
        <v>38</v>
      </c>
      <c r="AA8" s="20" t="s">
        <v>4</v>
      </c>
      <c r="AB8" s="47">
        <f>L8*Charts!N$2+Charts!O$2</f>
        <v>192.69080000000002</v>
      </c>
      <c r="AC8" s="29">
        <f t="shared" si="4"/>
        <v>1</v>
      </c>
      <c r="AD8" s="29">
        <f t="shared" si="3"/>
        <v>1</v>
      </c>
      <c r="AE8" s="49" t="str">
        <f t="shared" si="1"/>
        <v>NA</v>
      </c>
      <c r="AF8" s="35">
        <f t="shared" si="2"/>
        <v>0</v>
      </c>
      <c r="AG8"/>
      <c r="AH8"/>
      <c r="AI8"/>
    </row>
    <row r="9" spans="1:35" s="29" customFormat="1" ht="12.75">
      <c r="A9" s="38">
        <v>22</v>
      </c>
      <c r="B9" s="29" t="s">
        <v>59</v>
      </c>
      <c r="C9" s="29" t="s">
        <v>11</v>
      </c>
      <c r="D9" s="21" t="s">
        <v>1</v>
      </c>
      <c r="E9" s="21" t="s">
        <v>76</v>
      </c>
      <c r="F9" s="42">
        <f>1366*768/10^6</f>
        <v>1.049088</v>
      </c>
      <c r="G9" s="43">
        <v>768</v>
      </c>
      <c r="H9" s="22" t="s">
        <v>66</v>
      </c>
      <c r="I9" s="21">
        <v>42</v>
      </c>
      <c r="J9" s="21">
        <v>36.6</v>
      </c>
      <c r="K9" s="21">
        <v>20.6</v>
      </c>
      <c r="L9" s="43">
        <f t="shared" si="0"/>
        <v>753.96</v>
      </c>
      <c r="M9" s="21">
        <v>148</v>
      </c>
      <c r="N9" s="21">
        <v>0.89</v>
      </c>
      <c r="O9" s="78">
        <v>2</v>
      </c>
      <c r="P9" s="21">
        <v>0.79</v>
      </c>
      <c r="AA9" s="29" t="s">
        <v>21</v>
      </c>
      <c r="AB9" s="47">
        <f>L9*Charts!N$2+Charts!O$2</f>
        <v>211.56920000000002</v>
      </c>
      <c r="AC9" s="29">
        <f t="shared" si="4"/>
        <v>1</v>
      </c>
      <c r="AD9" s="29">
        <f t="shared" si="3"/>
        <v>1</v>
      </c>
      <c r="AE9" s="49" t="str">
        <f t="shared" si="1"/>
        <v>NA</v>
      </c>
      <c r="AF9" s="35">
        <f t="shared" si="2"/>
        <v>0</v>
      </c>
      <c r="AG9"/>
      <c r="AH9"/>
      <c r="AI9"/>
    </row>
    <row r="10" spans="1:35" s="20" customFormat="1" ht="22.5">
      <c r="A10" s="39">
        <v>16</v>
      </c>
      <c r="B10" s="20" t="s">
        <v>59</v>
      </c>
      <c r="C10" s="20" t="s">
        <v>11</v>
      </c>
      <c r="D10" s="21" t="s">
        <v>2</v>
      </c>
      <c r="E10" s="21" t="s">
        <v>65</v>
      </c>
      <c r="F10" s="42">
        <f>1366*768/10^6</f>
        <v>1.049088</v>
      </c>
      <c r="G10" s="43">
        <v>768</v>
      </c>
      <c r="H10" s="22" t="s">
        <v>66</v>
      </c>
      <c r="I10" s="21">
        <v>46</v>
      </c>
      <c r="J10" s="21">
        <v>40.1</v>
      </c>
      <c r="K10" s="21">
        <v>22.5</v>
      </c>
      <c r="L10" s="43">
        <f t="shared" si="0"/>
        <v>902.25</v>
      </c>
      <c r="M10" s="24">
        <v>212.4</v>
      </c>
      <c r="N10" s="23">
        <v>0.994</v>
      </c>
      <c r="O10" s="25">
        <v>1.71</v>
      </c>
      <c r="P10" s="25">
        <v>1.7</v>
      </c>
      <c r="Q10" s="20" t="s">
        <v>21</v>
      </c>
      <c r="R10" s="21" t="s">
        <v>22</v>
      </c>
      <c r="S10" s="21" t="s">
        <v>3</v>
      </c>
      <c r="AA10" s="20" t="s">
        <v>17</v>
      </c>
      <c r="AB10" s="47">
        <f>L10*Charts!N$2+Charts!O$2</f>
        <v>251.60750000000002</v>
      </c>
      <c r="AC10" s="29">
        <f t="shared" si="4"/>
        <v>1</v>
      </c>
      <c r="AD10" s="29">
        <f t="shared" si="3"/>
        <v>1</v>
      </c>
      <c r="AE10" s="49" t="str">
        <f t="shared" si="1"/>
        <v>NA</v>
      </c>
      <c r="AF10" s="35">
        <f t="shared" si="2"/>
        <v>0</v>
      </c>
      <c r="AG10"/>
      <c r="AH10"/>
      <c r="AI10"/>
    </row>
    <row r="11" spans="1:35" s="29" customFormat="1" ht="22.5">
      <c r="A11" s="38">
        <v>20</v>
      </c>
      <c r="B11" s="29" t="s">
        <v>59</v>
      </c>
      <c r="C11" s="29" t="s">
        <v>11</v>
      </c>
      <c r="D11" s="21" t="s">
        <v>1</v>
      </c>
      <c r="E11" s="21" t="s">
        <v>72</v>
      </c>
      <c r="F11" s="42">
        <f aca="true" t="shared" si="5" ref="F11:F18">1920*1080/10^6</f>
        <v>2.0736</v>
      </c>
      <c r="G11" s="43">
        <v>1080</v>
      </c>
      <c r="H11" s="22" t="s">
        <v>66</v>
      </c>
      <c r="I11" s="21">
        <v>42</v>
      </c>
      <c r="J11" s="21">
        <v>36.6</v>
      </c>
      <c r="K11" s="21">
        <v>20.6</v>
      </c>
      <c r="L11" s="43">
        <f t="shared" si="0"/>
        <v>753.96</v>
      </c>
      <c r="M11" s="21">
        <v>190</v>
      </c>
      <c r="N11" s="21">
        <v>0.89</v>
      </c>
      <c r="O11" s="21">
        <v>3.23</v>
      </c>
      <c r="P11" s="21">
        <v>1.98</v>
      </c>
      <c r="R11" s="21" t="s">
        <v>12</v>
      </c>
      <c r="S11" s="21" t="s">
        <v>2</v>
      </c>
      <c r="T11" s="29" t="s">
        <v>38</v>
      </c>
      <c r="U11" s="29" t="s">
        <v>38</v>
      </c>
      <c r="V11" s="29" t="s">
        <v>38</v>
      </c>
      <c r="W11" s="29" t="s">
        <v>7</v>
      </c>
      <c r="X11" s="29" t="s">
        <v>38</v>
      </c>
      <c r="AA11" s="29" t="s">
        <v>4</v>
      </c>
      <c r="AB11" s="47">
        <f>L11*Charts!N$2+Charts!O$2</f>
        <v>211.56920000000002</v>
      </c>
      <c r="AC11" s="29">
        <f t="shared" si="4"/>
        <v>1</v>
      </c>
      <c r="AD11" s="29">
        <f t="shared" si="3"/>
        <v>0</v>
      </c>
      <c r="AE11" s="49" t="str">
        <f t="shared" si="1"/>
        <v>NA</v>
      </c>
      <c r="AF11" s="35">
        <f t="shared" si="2"/>
        <v>0</v>
      </c>
      <c r="AG11"/>
      <c r="AH11"/>
      <c r="AI11"/>
    </row>
    <row r="12" spans="1:35" s="29" customFormat="1" ht="12.75">
      <c r="A12" s="38">
        <v>5</v>
      </c>
      <c r="B12" s="29" t="s">
        <v>59</v>
      </c>
      <c r="C12" s="29" t="s">
        <v>11</v>
      </c>
      <c r="D12" s="21" t="s">
        <v>2</v>
      </c>
      <c r="E12" s="21" t="s">
        <v>72</v>
      </c>
      <c r="F12" s="42">
        <f t="shared" si="5"/>
        <v>2.0736</v>
      </c>
      <c r="G12" s="43">
        <v>1080</v>
      </c>
      <c r="H12" s="31" t="s">
        <v>66</v>
      </c>
      <c r="I12" s="29">
        <v>46</v>
      </c>
      <c r="J12" s="29">
        <v>40.2</v>
      </c>
      <c r="K12" s="29">
        <v>22.6</v>
      </c>
      <c r="L12" s="43">
        <f t="shared" si="0"/>
        <v>908.5200000000001</v>
      </c>
      <c r="M12" s="29">
        <v>225</v>
      </c>
      <c r="N12" s="21">
        <v>0.98</v>
      </c>
      <c r="O12" s="29">
        <v>1.56</v>
      </c>
      <c r="P12" s="29">
        <v>1.5</v>
      </c>
      <c r="AB12" s="47">
        <f>L12*Charts!N$2+Charts!O$2</f>
        <v>253.30040000000005</v>
      </c>
      <c r="AC12" s="29">
        <f t="shared" si="4"/>
        <v>1</v>
      </c>
      <c r="AD12" s="29">
        <f t="shared" si="3"/>
        <v>1</v>
      </c>
      <c r="AE12" s="49" t="str">
        <f t="shared" si="1"/>
        <v>NA</v>
      </c>
      <c r="AF12" s="35">
        <f t="shared" si="2"/>
        <v>0</v>
      </c>
      <c r="AG12"/>
      <c r="AH12"/>
      <c r="AI12"/>
    </row>
    <row r="13" spans="1:35" s="29" customFormat="1" ht="12.75">
      <c r="A13" s="38">
        <v>7</v>
      </c>
      <c r="B13" s="29" t="s">
        <v>59</v>
      </c>
      <c r="C13" s="29" t="s">
        <v>11</v>
      </c>
      <c r="D13" s="21" t="s">
        <v>2</v>
      </c>
      <c r="E13" s="21" t="s">
        <v>72</v>
      </c>
      <c r="F13" s="42">
        <f t="shared" si="5"/>
        <v>2.0736</v>
      </c>
      <c r="G13" s="43">
        <v>1080</v>
      </c>
      <c r="H13" s="31" t="s">
        <v>66</v>
      </c>
      <c r="I13" s="29">
        <v>46</v>
      </c>
      <c r="J13" s="29">
        <v>40.2</v>
      </c>
      <c r="K13" s="29">
        <v>22.6</v>
      </c>
      <c r="L13" s="43">
        <f t="shared" si="0"/>
        <v>908.5200000000001</v>
      </c>
      <c r="M13" s="29">
        <v>278</v>
      </c>
      <c r="N13" s="21">
        <v>0.98</v>
      </c>
      <c r="O13" s="29">
        <v>0.9</v>
      </c>
      <c r="P13" s="29">
        <v>0.8</v>
      </c>
      <c r="AB13" s="47">
        <f>L13*Charts!N$2+Charts!O$2</f>
        <v>253.30040000000005</v>
      </c>
      <c r="AC13" s="29">
        <f t="shared" si="4"/>
        <v>0</v>
      </c>
      <c r="AD13" s="29">
        <f t="shared" si="3"/>
        <v>0</v>
      </c>
      <c r="AE13" s="49">
        <f t="shared" si="1"/>
        <v>0.0888474820143883</v>
      </c>
      <c r="AF13" s="35">
        <f t="shared" si="2"/>
        <v>24.699599999999947</v>
      </c>
      <c r="AG13"/>
      <c r="AH13"/>
      <c r="AI13"/>
    </row>
    <row r="14" spans="1:35" s="29" customFormat="1" ht="12.75">
      <c r="A14" s="38">
        <v>9</v>
      </c>
      <c r="B14" s="29" t="s">
        <v>59</v>
      </c>
      <c r="C14" s="29" t="s">
        <v>11</v>
      </c>
      <c r="D14" s="21" t="s">
        <v>2</v>
      </c>
      <c r="E14" s="21" t="s">
        <v>72</v>
      </c>
      <c r="F14" s="42">
        <f t="shared" si="5"/>
        <v>2.0736</v>
      </c>
      <c r="G14" s="43">
        <v>1080</v>
      </c>
      <c r="H14" s="31" t="s">
        <v>66</v>
      </c>
      <c r="I14" s="29">
        <v>46</v>
      </c>
      <c r="J14" s="29">
        <v>40.2</v>
      </c>
      <c r="K14" s="29">
        <v>22.6</v>
      </c>
      <c r="L14" s="43">
        <f t="shared" si="0"/>
        <v>908.5200000000001</v>
      </c>
      <c r="M14" s="29">
        <v>225</v>
      </c>
      <c r="N14" s="21">
        <v>0.98</v>
      </c>
      <c r="O14" s="29">
        <v>1.56</v>
      </c>
      <c r="P14" s="29">
        <v>1.5</v>
      </c>
      <c r="AB14" s="47">
        <f>L14*Charts!N$2+Charts!O$2</f>
        <v>253.30040000000005</v>
      </c>
      <c r="AC14" s="29">
        <f t="shared" si="4"/>
        <v>1</v>
      </c>
      <c r="AD14" s="29">
        <f t="shared" si="3"/>
        <v>1</v>
      </c>
      <c r="AE14" s="49" t="str">
        <f t="shared" si="1"/>
        <v>NA</v>
      </c>
      <c r="AF14" s="35">
        <f t="shared" si="2"/>
        <v>0</v>
      </c>
      <c r="AG14"/>
      <c r="AH14"/>
      <c r="AI14"/>
    </row>
    <row r="15" spans="1:35" s="29" customFormat="1" ht="12.75">
      <c r="A15" s="38">
        <v>19</v>
      </c>
      <c r="B15" s="29" t="s">
        <v>59</v>
      </c>
      <c r="C15" s="29" t="s">
        <v>11</v>
      </c>
      <c r="D15" s="21" t="s">
        <v>1</v>
      </c>
      <c r="E15" s="21" t="s">
        <v>72</v>
      </c>
      <c r="F15" s="42">
        <f t="shared" si="5"/>
        <v>2.0736</v>
      </c>
      <c r="G15" s="43">
        <v>1080</v>
      </c>
      <c r="H15" s="22" t="s">
        <v>66</v>
      </c>
      <c r="I15" s="21">
        <v>47</v>
      </c>
      <c r="J15" s="21">
        <v>41</v>
      </c>
      <c r="K15" s="21">
        <v>23</v>
      </c>
      <c r="L15" s="43">
        <f t="shared" si="0"/>
        <v>943</v>
      </c>
      <c r="M15" s="21">
        <v>201</v>
      </c>
      <c r="N15" s="21">
        <v>0.92</v>
      </c>
      <c r="O15" s="21">
        <v>2.3</v>
      </c>
      <c r="P15" s="21">
        <v>0.82</v>
      </c>
      <c r="R15" s="21" t="s">
        <v>11</v>
      </c>
      <c r="S15" s="21" t="s">
        <v>1</v>
      </c>
      <c r="T15" s="29" t="s">
        <v>37</v>
      </c>
      <c r="U15" s="29" t="s">
        <v>37</v>
      </c>
      <c r="V15" s="29" t="s">
        <v>37</v>
      </c>
      <c r="W15" s="29" t="s">
        <v>6</v>
      </c>
      <c r="X15" s="29" t="s">
        <v>37</v>
      </c>
      <c r="AA15" s="29" t="s">
        <v>16</v>
      </c>
      <c r="AB15" s="47">
        <f>L15*Charts!N$2+Charts!O$2</f>
        <v>262.61</v>
      </c>
      <c r="AC15" s="29">
        <f t="shared" si="4"/>
        <v>1</v>
      </c>
      <c r="AD15" s="29">
        <f t="shared" si="3"/>
        <v>0</v>
      </c>
      <c r="AE15" s="49" t="str">
        <f t="shared" si="1"/>
        <v>NA</v>
      </c>
      <c r="AF15" s="35">
        <f t="shared" si="2"/>
        <v>0</v>
      </c>
      <c r="AG15"/>
      <c r="AH15"/>
      <c r="AI15"/>
    </row>
    <row r="16" spans="1:35" s="29" customFormat="1" ht="12.75">
      <c r="A16" s="38">
        <v>1</v>
      </c>
      <c r="B16" s="29" t="s">
        <v>59</v>
      </c>
      <c r="C16" s="29" t="s">
        <v>11</v>
      </c>
      <c r="D16" s="21" t="s">
        <v>2</v>
      </c>
      <c r="E16" s="21" t="s">
        <v>72</v>
      </c>
      <c r="F16" s="42">
        <f t="shared" si="5"/>
        <v>2.0736</v>
      </c>
      <c r="G16" s="43">
        <v>1080</v>
      </c>
      <c r="H16" s="22" t="s">
        <v>66</v>
      </c>
      <c r="I16" s="21">
        <v>52</v>
      </c>
      <c r="J16" s="21">
        <v>45.6</v>
      </c>
      <c r="K16" s="21">
        <v>25.7</v>
      </c>
      <c r="L16" s="43">
        <f t="shared" si="0"/>
        <v>1171.92</v>
      </c>
      <c r="M16" s="21">
        <v>326</v>
      </c>
      <c r="N16" s="21">
        <v>0.98</v>
      </c>
      <c r="O16" s="21">
        <v>1.2</v>
      </c>
      <c r="P16" s="21">
        <v>1.15</v>
      </c>
      <c r="Q16" s="29" t="s">
        <v>0</v>
      </c>
      <c r="R16" s="21" t="s">
        <v>11</v>
      </c>
      <c r="S16" s="21" t="s">
        <v>1</v>
      </c>
      <c r="T16" s="29" t="s">
        <v>37</v>
      </c>
      <c r="U16" s="29" t="s">
        <v>37</v>
      </c>
      <c r="V16" s="29" t="s">
        <v>37</v>
      </c>
      <c r="W16" s="29" t="s">
        <v>6</v>
      </c>
      <c r="X16" s="29" t="s">
        <v>37</v>
      </c>
      <c r="AA16" s="29" t="s">
        <v>16</v>
      </c>
      <c r="AB16" s="47">
        <f>L16*Charts!N$2+Charts!O$2</f>
        <v>324.4184</v>
      </c>
      <c r="AC16" s="29">
        <f t="shared" si="4"/>
        <v>0</v>
      </c>
      <c r="AD16" s="29">
        <f t="shared" si="3"/>
        <v>0</v>
      </c>
      <c r="AE16" s="49">
        <f t="shared" si="1"/>
        <v>0.0048515337423312285</v>
      </c>
      <c r="AF16" s="35">
        <f t="shared" si="2"/>
        <v>1.5815999999999804</v>
      </c>
      <c r="AG16"/>
      <c r="AH16"/>
      <c r="AI16"/>
    </row>
    <row r="17" spans="1:35" s="20" customFormat="1" ht="12.75">
      <c r="A17" s="39">
        <v>17</v>
      </c>
      <c r="B17" s="20" t="s">
        <v>59</v>
      </c>
      <c r="C17" s="20" t="s">
        <v>11</v>
      </c>
      <c r="D17" s="21" t="s">
        <v>2</v>
      </c>
      <c r="E17" s="21" t="s">
        <v>71</v>
      </c>
      <c r="F17" s="42">
        <f t="shared" si="5"/>
        <v>2.0736</v>
      </c>
      <c r="G17" s="43">
        <v>1080</v>
      </c>
      <c r="H17" s="22" t="s">
        <v>66</v>
      </c>
      <c r="I17" s="21">
        <v>52</v>
      </c>
      <c r="J17" s="21">
        <v>45.4</v>
      </c>
      <c r="K17" s="21">
        <v>25.5</v>
      </c>
      <c r="L17" s="43">
        <f t="shared" si="0"/>
        <v>1157.7</v>
      </c>
      <c r="M17" s="24">
        <v>295</v>
      </c>
      <c r="N17" s="23">
        <v>0.99</v>
      </c>
      <c r="O17" s="25">
        <v>1.7</v>
      </c>
      <c r="P17" s="25">
        <v>1.68</v>
      </c>
      <c r="AA17" s="20" t="s">
        <v>21</v>
      </c>
      <c r="AB17" s="47">
        <f>L17*Charts!N$2+Charts!O$2</f>
        <v>320.579</v>
      </c>
      <c r="AC17" s="29">
        <f t="shared" si="4"/>
        <v>1</v>
      </c>
      <c r="AD17" s="29">
        <f t="shared" si="3"/>
        <v>1</v>
      </c>
      <c r="AE17" s="49" t="str">
        <f t="shared" si="1"/>
        <v>NA</v>
      </c>
      <c r="AF17" s="35">
        <f t="shared" si="2"/>
        <v>0</v>
      </c>
      <c r="AG17"/>
      <c r="AH17"/>
      <c r="AI17"/>
    </row>
    <row r="18" spans="1:35" s="29" customFormat="1" ht="22.5">
      <c r="A18" s="38">
        <v>2</v>
      </c>
      <c r="B18" s="29" t="s">
        <v>59</v>
      </c>
      <c r="C18" s="29" t="s">
        <v>11</v>
      </c>
      <c r="D18" s="21" t="s">
        <v>2</v>
      </c>
      <c r="E18" s="21" t="s">
        <v>72</v>
      </c>
      <c r="F18" s="42">
        <f t="shared" si="5"/>
        <v>2.0736</v>
      </c>
      <c r="G18" s="43">
        <v>1080</v>
      </c>
      <c r="H18" s="31" t="s">
        <v>66</v>
      </c>
      <c r="I18" s="21">
        <v>57</v>
      </c>
      <c r="J18" s="21">
        <v>49.3</v>
      </c>
      <c r="K18" s="21">
        <v>27.7</v>
      </c>
      <c r="L18" s="43">
        <f t="shared" si="0"/>
        <v>1365.61</v>
      </c>
      <c r="M18" s="21">
        <v>418</v>
      </c>
      <c r="N18" s="21">
        <v>0.98</v>
      </c>
      <c r="O18" s="21">
        <v>0.6</v>
      </c>
      <c r="P18" s="21">
        <v>0.58</v>
      </c>
      <c r="Q18" s="29" t="s">
        <v>59</v>
      </c>
      <c r="R18" s="21" t="s">
        <v>12</v>
      </c>
      <c r="S18" s="21" t="s">
        <v>2</v>
      </c>
      <c r="T18" s="29" t="s">
        <v>38</v>
      </c>
      <c r="U18" s="29" t="s">
        <v>38</v>
      </c>
      <c r="V18" s="29" t="s">
        <v>38</v>
      </c>
      <c r="W18" s="29" t="s">
        <v>7</v>
      </c>
      <c r="X18" s="29" t="s">
        <v>38</v>
      </c>
      <c r="AA18" s="29" t="s">
        <v>4</v>
      </c>
      <c r="AB18" s="47">
        <f>L18*Charts!N$2+Charts!O$2</f>
        <v>376.7147</v>
      </c>
      <c r="AC18" s="29">
        <f t="shared" si="4"/>
        <v>0</v>
      </c>
      <c r="AD18" s="29">
        <f t="shared" si="3"/>
        <v>0</v>
      </c>
      <c r="AE18" s="49">
        <f t="shared" si="1"/>
        <v>0.09876866028708135</v>
      </c>
      <c r="AF18" s="35">
        <f t="shared" si="2"/>
        <v>41.28530000000001</v>
      </c>
      <c r="AG18"/>
      <c r="AH18"/>
      <c r="AI18"/>
    </row>
    <row r="19" spans="1:35" s="29" customFormat="1" ht="12.75">
      <c r="A19" s="38">
        <v>32</v>
      </c>
      <c r="B19" s="29" t="s">
        <v>0</v>
      </c>
      <c r="C19" s="29" t="s">
        <v>11</v>
      </c>
      <c r="D19" s="21"/>
      <c r="E19" s="29" t="s">
        <v>85</v>
      </c>
      <c r="F19" s="44">
        <f>1024*720/10^6</f>
        <v>0.73728</v>
      </c>
      <c r="G19" s="43">
        <v>768</v>
      </c>
      <c r="H19" s="32" t="s">
        <v>66</v>
      </c>
      <c r="I19" s="29">
        <v>37</v>
      </c>
      <c r="J19" s="29">
        <v>32</v>
      </c>
      <c r="K19" s="29">
        <v>18</v>
      </c>
      <c r="L19" s="43">
        <f t="shared" si="0"/>
        <v>576</v>
      </c>
      <c r="M19" s="29">
        <v>227.56</v>
      </c>
      <c r="N19" s="29">
        <v>0.968</v>
      </c>
      <c r="P19" s="29">
        <v>0.475</v>
      </c>
      <c r="AB19" s="47">
        <f>L19*Charts!N$2+Charts!O$2</f>
        <v>163.52</v>
      </c>
      <c r="AC19" s="29">
        <f t="shared" si="4"/>
        <v>0</v>
      </c>
      <c r="AD19" s="29">
        <f t="shared" si="3"/>
        <v>0</v>
      </c>
      <c r="AE19" s="49">
        <f t="shared" si="1"/>
        <v>0.28142028476006326</v>
      </c>
      <c r="AF19" s="35">
        <f t="shared" si="2"/>
        <v>64.03999999999999</v>
      </c>
      <c r="AG19"/>
      <c r="AH19"/>
      <c r="AI19"/>
    </row>
    <row r="20" spans="1:35" s="29" customFormat="1" ht="13.5">
      <c r="A20" s="38">
        <v>31</v>
      </c>
      <c r="B20" s="29" t="s">
        <v>0</v>
      </c>
      <c r="C20" s="29" t="s">
        <v>11</v>
      </c>
      <c r="D20" s="21"/>
      <c r="E20" s="29" t="s">
        <v>84</v>
      </c>
      <c r="F20" s="44">
        <f>1024*768/10^6</f>
        <v>0.786432</v>
      </c>
      <c r="G20" s="43">
        <v>768</v>
      </c>
      <c r="H20" s="32" t="s">
        <v>66</v>
      </c>
      <c r="I20" s="29">
        <v>42</v>
      </c>
      <c r="J20" s="29">
        <v>36</v>
      </c>
      <c r="K20" s="29">
        <v>20</v>
      </c>
      <c r="L20" s="43">
        <f t="shared" si="0"/>
        <v>720</v>
      </c>
      <c r="M20" s="29">
        <v>258.64</v>
      </c>
      <c r="N20" s="29">
        <v>0.959</v>
      </c>
      <c r="P20" s="29">
        <v>0.862</v>
      </c>
      <c r="AB20" s="47">
        <f>L20*Charts!N$2+Charts!O$2</f>
        <v>202.4</v>
      </c>
      <c r="AC20" s="29">
        <f t="shared" si="4"/>
        <v>0</v>
      </c>
      <c r="AD20" s="29">
        <f t="shared" si="3"/>
        <v>0</v>
      </c>
      <c r="AE20" s="49">
        <f t="shared" si="1"/>
        <v>0.21744509743272497</v>
      </c>
      <c r="AF20" s="35">
        <f t="shared" si="2"/>
        <v>56.23999999999998</v>
      </c>
      <c r="AG20"/>
      <c r="AH20"/>
      <c r="AI20"/>
    </row>
    <row r="21" spans="1:35" s="29" customFormat="1" ht="12.75">
      <c r="A21" s="38">
        <v>12</v>
      </c>
      <c r="B21" s="29" t="s">
        <v>0</v>
      </c>
      <c r="C21" s="29" t="s">
        <v>11</v>
      </c>
      <c r="D21" s="21"/>
      <c r="E21" s="21" t="s">
        <v>93</v>
      </c>
      <c r="F21" s="42">
        <f>1360*768/10^6</f>
        <v>1.04448</v>
      </c>
      <c r="G21" s="43">
        <v>768</v>
      </c>
      <c r="H21" s="31" t="s">
        <v>66</v>
      </c>
      <c r="I21" s="29">
        <v>42</v>
      </c>
      <c r="J21" s="29">
        <v>37</v>
      </c>
      <c r="K21" s="29">
        <v>21.1</v>
      </c>
      <c r="L21" s="43">
        <f t="shared" si="0"/>
        <v>780.7</v>
      </c>
      <c r="M21" s="29">
        <v>486</v>
      </c>
      <c r="N21" s="29">
        <v>0.99</v>
      </c>
      <c r="O21" s="29">
        <v>1.1</v>
      </c>
      <c r="P21" s="29">
        <v>1</v>
      </c>
      <c r="AB21" s="47">
        <f>L21*Charts!N$2+Charts!O$2</f>
        <v>218.78900000000002</v>
      </c>
      <c r="AC21" s="29">
        <f t="shared" si="4"/>
        <v>0</v>
      </c>
      <c r="AD21" s="29">
        <f t="shared" si="3"/>
        <v>0</v>
      </c>
      <c r="AE21" s="49">
        <f t="shared" si="1"/>
        <v>0.5498168724279836</v>
      </c>
      <c r="AF21" s="35">
        <f t="shared" si="2"/>
        <v>267.211</v>
      </c>
      <c r="AG21"/>
      <c r="AH21"/>
      <c r="AI21"/>
    </row>
    <row r="22" spans="1:35" s="29" customFormat="1" ht="12.75">
      <c r="A22" s="38">
        <v>28</v>
      </c>
      <c r="B22" s="29" t="s">
        <v>0</v>
      </c>
      <c r="C22" s="29" t="s">
        <v>11</v>
      </c>
      <c r="D22" s="21"/>
      <c r="E22" s="29" t="s">
        <v>83</v>
      </c>
      <c r="F22" s="42">
        <f>1366*768/10^6</f>
        <v>1.049088</v>
      </c>
      <c r="G22" s="43">
        <v>768</v>
      </c>
      <c r="H22" s="32" t="s">
        <v>66</v>
      </c>
      <c r="I22" s="29">
        <v>50</v>
      </c>
      <c r="J22" s="29">
        <v>44</v>
      </c>
      <c r="K22" s="29">
        <v>24</v>
      </c>
      <c r="L22" s="43">
        <f t="shared" si="0"/>
        <v>1056</v>
      </c>
      <c r="M22" s="29">
        <v>334.744</v>
      </c>
      <c r="N22" s="29">
        <v>0.9957</v>
      </c>
      <c r="P22" s="29">
        <v>0.491</v>
      </c>
      <c r="AB22" s="47">
        <f>L22*Charts!N$2+Charts!O$2</f>
        <v>293.12</v>
      </c>
      <c r="AC22" s="29">
        <f t="shared" si="4"/>
        <v>0</v>
      </c>
      <c r="AD22" s="29">
        <f t="shared" si="3"/>
        <v>0</v>
      </c>
      <c r="AE22" s="49">
        <f t="shared" si="1"/>
        <v>0.12434576870683274</v>
      </c>
      <c r="AF22" s="35">
        <f t="shared" si="2"/>
        <v>41.624000000000024</v>
      </c>
      <c r="AG22"/>
      <c r="AH22"/>
      <c r="AI22"/>
    </row>
    <row r="23" spans="1:35" s="29" customFormat="1" ht="12.75">
      <c r="A23" s="38">
        <v>30</v>
      </c>
      <c r="B23" s="29" t="s">
        <v>0</v>
      </c>
      <c r="C23" s="29" t="s">
        <v>11</v>
      </c>
      <c r="D23" s="21"/>
      <c r="E23" s="29" t="s">
        <v>71</v>
      </c>
      <c r="F23" s="42">
        <f aca="true" t="shared" si="6" ref="F23:F29">1920*1080/10^6</f>
        <v>2.0736</v>
      </c>
      <c r="G23" s="43">
        <v>1080</v>
      </c>
      <c r="H23" s="32" t="s">
        <v>66</v>
      </c>
      <c r="I23" s="29">
        <v>42</v>
      </c>
      <c r="J23" s="29">
        <v>36</v>
      </c>
      <c r="K23" s="29">
        <v>20</v>
      </c>
      <c r="L23" s="43">
        <f t="shared" si="0"/>
        <v>720</v>
      </c>
      <c r="M23" s="29">
        <v>399.76</v>
      </c>
      <c r="N23" s="29">
        <v>0.99</v>
      </c>
      <c r="P23" s="29">
        <v>0.391</v>
      </c>
      <c r="AB23" s="47">
        <f>L23*Charts!N$2+Charts!O$2</f>
        <v>202.4</v>
      </c>
      <c r="AC23" s="29">
        <f t="shared" si="4"/>
        <v>0</v>
      </c>
      <c r="AD23" s="29">
        <f t="shared" si="3"/>
        <v>0</v>
      </c>
      <c r="AE23" s="49">
        <f t="shared" si="1"/>
        <v>0.4936962177306384</v>
      </c>
      <c r="AF23" s="35">
        <f t="shared" si="2"/>
        <v>197.35999999999999</v>
      </c>
      <c r="AG23"/>
      <c r="AH23"/>
      <c r="AI23"/>
    </row>
    <row r="24" spans="1:35" s="29" customFormat="1" ht="12.75">
      <c r="A24" s="38">
        <v>13</v>
      </c>
      <c r="B24" s="29" t="s">
        <v>0</v>
      </c>
      <c r="C24" s="29" t="s">
        <v>11</v>
      </c>
      <c r="D24" s="21"/>
      <c r="E24" s="21" t="s">
        <v>72</v>
      </c>
      <c r="F24" s="42">
        <f t="shared" si="6"/>
        <v>2.0736</v>
      </c>
      <c r="G24" s="43">
        <v>1080</v>
      </c>
      <c r="H24" s="31" t="s">
        <v>66</v>
      </c>
      <c r="I24" s="29">
        <v>50</v>
      </c>
      <c r="J24" s="29">
        <v>43.7</v>
      </c>
      <c r="K24" s="29">
        <v>24.6</v>
      </c>
      <c r="L24" s="43">
        <f t="shared" si="0"/>
        <v>1075.0200000000002</v>
      </c>
      <c r="M24" s="29">
        <v>340</v>
      </c>
      <c r="N24" s="29">
        <v>0.99</v>
      </c>
      <c r="O24" s="29">
        <v>0.98</v>
      </c>
      <c r="P24" s="29">
        <v>0.95</v>
      </c>
      <c r="AB24" s="47">
        <f>L24*Charts!N$2+Charts!O$2</f>
        <v>298.25540000000007</v>
      </c>
      <c r="AC24" s="29">
        <f t="shared" si="4"/>
        <v>0</v>
      </c>
      <c r="AD24" s="29">
        <f t="shared" si="3"/>
        <v>0</v>
      </c>
      <c r="AE24" s="49">
        <f t="shared" si="1"/>
        <v>0.12277823529411745</v>
      </c>
      <c r="AF24" s="35">
        <f t="shared" si="2"/>
        <v>41.744599999999934</v>
      </c>
      <c r="AG24"/>
      <c r="AH24"/>
      <c r="AI24"/>
    </row>
    <row r="25" spans="1:35" s="29" customFormat="1" ht="12.75">
      <c r="A25" s="38">
        <v>27</v>
      </c>
      <c r="B25" s="29" t="s">
        <v>0</v>
      </c>
      <c r="C25" s="29" t="s">
        <v>11</v>
      </c>
      <c r="D25" s="21"/>
      <c r="E25" s="29" t="s">
        <v>82</v>
      </c>
      <c r="F25" s="42">
        <f t="shared" si="6"/>
        <v>2.0736</v>
      </c>
      <c r="G25" s="43">
        <v>1080</v>
      </c>
      <c r="H25" s="32" t="s">
        <v>66</v>
      </c>
      <c r="I25" s="29">
        <v>50</v>
      </c>
      <c r="J25" s="29">
        <v>44</v>
      </c>
      <c r="K25" s="29">
        <v>24</v>
      </c>
      <c r="L25" s="43">
        <f t="shared" si="0"/>
        <v>1056</v>
      </c>
      <c r="M25" s="29">
        <v>467.74</v>
      </c>
      <c r="N25" s="29">
        <v>0.99</v>
      </c>
      <c r="P25" s="29">
        <v>0.382</v>
      </c>
      <c r="AB25" s="47">
        <f>L25*Charts!N$2+Charts!O$2</f>
        <v>293.12</v>
      </c>
      <c r="AC25" s="29">
        <f t="shared" si="4"/>
        <v>0</v>
      </c>
      <c r="AD25" s="29">
        <f t="shared" si="3"/>
        <v>0</v>
      </c>
      <c r="AE25" s="49">
        <f t="shared" si="1"/>
        <v>0.37332706204301536</v>
      </c>
      <c r="AF25" s="35">
        <f t="shared" si="2"/>
        <v>174.62</v>
      </c>
      <c r="AG25"/>
      <c r="AH25"/>
      <c r="AI25"/>
    </row>
    <row r="26" spans="1:35" s="29" customFormat="1" ht="12.75">
      <c r="A26" s="38">
        <v>29</v>
      </c>
      <c r="B26" s="29" t="s">
        <v>0</v>
      </c>
      <c r="C26" s="29" t="s">
        <v>11</v>
      </c>
      <c r="D26" s="21"/>
      <c r="E26" s="29" t="s">
        <v>82</v>
      </c>
      <c r="F26" s="42">
        <f t="shared" si="6"/>
        <v>2.0736</v>
      </c>
      <c r="G26" s="43">
        <v>1080</v>
      </c>
      <c r="H26" s="32" t="s">
        <v>66</v>
      </c>
      <c r="I26" s="47">
        <v>50</v>
      </c>
      <c r="J26" s="29">
        <v>44</v>
      </c>
      <c r="K26" s="29">
        <v>24</v>
      </c>
      <c r="L26" s="43">
        <f t="shared" si="0"/>
        <v>1056</v>
      </c>
      <c r="M26" s="29">
        <v>463.18</v>
      </c>
      <c r="N26" s="29">
        <v>0.99</v>
      </c>
      <c r="P26" s="29">
        <v>0.415</v>
      </c>
      <c r="AB26" s="47">
        <f>L26*Charts!N$2+Charts!O$2</f>
        <v>293.12</v>
      </c>
      <c r="AC26" s="29">
        <f t="shared" si="4"/>
        <v>0</v>
      </c>
      <c r="AD26" s="29">
        <f t="shared" si="3"/>
        <v>0</v>
      </c>
      <c r="AE26" s="49">
        <f t="shared" si="1"/>
        <v>0.36715747657498166</v>
      </c>
      <c r="AF26" s="35">
        <f t="shared" si="2"/>
        <v>170.06</v>
      </c>
      <c r="AG26"/>
      <c r="AH26"/>
      <c r="AI26"/>
    </row>
    <row r="27" spans="1:35" s="29" customFormat="1" ht="12.75">
      <c r="A27" s="38">
        <v>33</v>
      </c>
      <c r="B27" s="30" t="s">
        <v>0</v>
      </c>
      <c r="C27" s="29" t="s">
        <v>11</v>
      </c>
      <c r="D27" s="21"/>
      <c r="E27" s="30" t="s">
        <v>82</v>
      </c>
      <c r="F27" s="42">
        <f t="shared" si="6"/>
        <v>2.0736</v>
      </c>
      <c r="G27" s="43">
        <v>1080</v>
      </c>
      <c r="H27" s="30" t="s">
        <v>66</v>
      </c>
      <c r="I27" s="30">
        <v>50</v>
      </c>
      <c r="J27" s="30">
        <v>44</v>
      </c>
      <c r="K27" s="30">
        <v>24</v>
      </c>
      <c r="L27" s="43">
        <f t="shared" si="0"/>
        <v>1056</v>
      </c>
      <c r="M27" s="30">
        <v>441.5</v>
      </c>
      <c r="N27" s="30">
        <v>0.987</v>
      </c>
      <c r="AB27" s="47">
        <f>L27*Charts!N$2+Charts!O$2</f>
        <v>293.12</v>
      </c>
      <c r="AC27" s="29">
        <f t="shared" si="4"/>
        <v>0</v>
      </c>
      <c r="AD27" s="29">
        <f t="shared" si="3"/>
        <v>0</v>
      </c>
      <c r="AE27" s="49">
        <f t="shared" si="1"/>
        <v>0.3360815402038505</v>
      </c>
      <c r="AF27" s="35">
        <f t="shared" si="2"/>
        <v>148.38</v>
      </c>
      <c r="AG27"/>
      <c r="AH27"/>
      <c r="AI27"/>
    </row>
    <row r="28" spans="1:35" s="29" customFormat="1" ht="12.75">
      <c r="A28" s="38">
        <v>36</v>
      </c>
      <c r="B28" s="30" t="s">
        <v>0</v>
      </c>
      <c r="C28" s="29" t="s">
        <v>11</v>
      </c>
      <c r="D28" s="21"/>
      <c r="E28" s="30" t="s">
        <v>82</v>
      </c>
      <c r="F28" s="42">
        <f t="shared" si="6"/>
        <v>2.0736</v>
      </c>
      <c r="G28" s="43">
        <v>1080</v>
      </c>
      <c r="H28" s="30" t="s">
        <v>66</v>
      </c>
      <c r="I28" s="30">
        <v>50</v>
      </c>
      <c r="J28" s="30">
        <v>44</v>
      </c>
      <c r="K28" s="30">
        <v>24</v>
      </c>
      <c r="L28" s="43">
        <f t="shared" si="0"/>
        <v>1056</v>
      </c>
      <c r="M28" s="30">
        <v>421.42</v>
      </c>
      <c r="N28" s="30">
        <v>0.989</v>
      </c>
      <c r="AB28" s="47">
        <f>L28*Charts!N$2+Charts!O$2</f>
        <v>293.12</v>
      </c>
      <c r="AC28" s="29">
        <f t="shared" si="4"/>
        <v>0</v>
      </c>
      <c r="AD28" s="29">
        <f t="shared" si="3"/>
        <v>0</v>
      </c>
      <c r="AE28" s="49">
        <f t="shared" si="1"/>
        <v>0.30444687010583266</v>
      </c>
      <c r="AF28" s="35">
        <f t="shared" si="2"/>
        <v>128.3</v>
      </c>
      <c r="AG28"/>
      <c r="AH28"/>
      <c r="AI28"/>
    </row>
    <row r="29" spans="1:35" s="29" customFormat="1" ht="13.5">
      <c r="A29" s="38">
        <v>26</v>
      </c>
      <c r="B29" s="29" t="s">
        <v>0</v>
      </c>
      <c r="C29" s="29" t="s">
        <v>11</v>
      </c>
      <c r="D29" s="21"/>
      <c r="E29" s="29" t="s">
        <v>77</v>
      </c>
      <c r="F29" s="42">
        <f t="shared" si="6"/>
        <v>2.0736</v>
      </c>
      <c r="G29" s="43">
        <v>1080</v>
      </c>
      <c r="H29" s="32" t="s">
        <v>66</v>
      </c>
      <c r="I29" s="29">
        <v>58</v>
      </c>
      <c r="J29" s="29">
        <v>51</v>
      </c>
      <c r="K29" s="29">
        <v>28</v>
      </c>
      <c r="L29" s="43">
        <f t="shared" si="0"/>
        <v>1428</v>
      </c>
      <c r="M29" s="29">
        <v>527.56</v>
      </c>
      <c r="N29" s="29">
        <v>0.987</v>
      </c>
      <c r="P29" s="29">
        <v>0.433</v>
      </c>
      <c r="AB29" s="47">
        <f>L29*Charts!N$2+Charts!O$2</f>
        <v>393.56</v>
      </c>
      <c r="AC29" s="29">
        <f t="shared" si="4"/>
        <v>0</v>
      </c>
      <c r="AD29" s="29">
        <f t="shared" si="3"/>
        <v>0</v>
      </c>
      <c r="AE29" s="49">
        <f t="shared" si="1"/>
        <v>0.2539995450754416</v>
      </c>
      <c r="AF29" s="35">
        <f t="shared" si="2"/>
        <v>133.99999999999994</v>
      </c>
      <c r="AG29"/>
      <c r="AH29"/>
      <c r="AI29"/>
    </row>
    <row r="30" spans="1:35" s="29" customFormat="1" ht="12.75">
      <c r="A30" s="38"/>
      <c r="D30" s="21"/>
      <c r="F30" s="42"/>
      <c r="G30" s="43"/>
      <c r="H30" s="32"/>
      <c r="L30" s="43"/>
      <c r="AB30" s="47"/>
      <c r="AE30" s="49"/>
      <c r="AF30" s="35"/>
      <c r="AG30"/>
      <c r="AH30"/>
      <c r="AI30"/>
    </row>
    <row r="31" spans="1:35" s="29" customFormat="1" ht="12.75">
      <c r="A31" s="38"/>
      <c r="D31" s="21"/>
      <c r="F31" s="42"/>
      <c r="G31" s="43"/>
      <c r="H31" s="32"/>
      <c r="L31" s="43"/>
      <c r="AB31" s="47"/>
      <c r="AE31" s="49"/>
      <c r="AF31" s="35"/>
      <c r="AG31"/>
      <c r="AH31"/>
      <c r="AI31"/>
    </row>
    <row r="32" spans="1:35" s="29" customFormat="1" ht="12.75">
      <c r="A32" s="38"/>
      <c r="D32" s="21"/>
      <c r="F32" s="42"/>
      <c r="G32" s="43"/>
      <c r="H32" s="32"/>
      <c r="L32" s="43"/>
      <c r="AB32" s="47"/>
      <c r="AE32" s="49"/>
      <c r="AF32" s="35"/>
      <c r="AG32"/>
      <c r="AH32"/>
      <c r="AI32"/>
    </row>
    <row r="33" spans="1:35" s="29" customFormat="1" ht="12.75">
      <c r="A33" s="38"/>
      <c r="B33" s="29" t="s">
        <v>110</v>
      </c>
      <c r="C33" s="29">
        <v>11</v>
      </c>
      <c r="D33" s="70">
        <f>C33/C35</f>
        <v>0.39285714285714285</v>
      </c>
      <c r="F33" s="42"/>
      <c r="G33" s="43"/>
      <c r="H33" s="32"/>
      <c r="L33" s="43"/>
      <c r="AB33" s="47"/>
      <c r="AE33" s="49"/>
      <c r="AF33" s="35"/>
      <c r="AG33"/>
      <c r="AH33"/>
      <c r="AI33"/>
    </row>
    <row r="34" spans="1:35" s="29" customFormat="1" ht="12.75">
      <c r="A34" s="38"/>
      <c r="B34" s="29" t="s">
        <v>111</v>
      </c>
      <c r="C34" s="29">
        <v>17</v>
      </c>
      <c r="D34" s="70">
        <f>C34/C35</f>
        <v>0.6071428571428571</v>
      </c>
      <c r="F34" s="42"/>
      <c r="G34" s="43"/>
      <c r="H34" s="32"/>
      <c r="L34" s="43"/>
      <c r="AB34" s="47"/>
      <c r="AE34" s="49"/>
      <c r="AF34" s="35"/>
      <c r="AG34"/>
      <c r="AH34"/>
      <c r="AI34"/>
    </row>
    <row r="35" spans="1:35" s="29" customFormat="1" ht="12.75">
      <c r="A35" s="38"/>
      <c r="B35" s="29" t="s">
        <v>112</v>
      </c>
      <c r="C35" s="29">
        <f>SUM(C33:C34)</f>
        <v>28</v>
      </c>
      <c r="D35" s="21"/>
      <c r="F35" s="42"/>
      <c r="G35" s="43"/>
      <c r="H35" s="32"/>
      <c r="L35" s="43"/>
      <c r="AB35" s="47"/>
      <c r="AE35" s="49"/>
      <c r="AF35" s="35"/>
      <c r="AG35"/>
      <c r="AH35"/>
      <c r="AI35"/>
    </row>
    <row r="36" spans="1:35" s="29" customFormat="1" ht="12.75">
      <c r="A36" s="38"/>
      <c r="D36" s="21"/>
      <c r="F36" s="42"/>
      <c r="G36" s="43"/>
      <c r="H36" s="32"/>
      <c r="L36" s="43"/>
      <c r="AB36" s="47"/>
      <c r="AE36" s="49"/>
      <c r="AF36" s="35"/>
      <c r="AG36"/>
      <c r="AH36"/>
      <c r="AI36"/>
    </row>
    <row r="37" spans="1:35" s="29" customFormat="1" ht="12.75">
      <c r="A37" s="38"/>
      <c r="D37" s="21"/>
      <c r="F37" s="42"/>
      <c r="G37" s="43"/>
      <c r="H37" s="32"/>
      <c r="L37" s="43"/>
      <c r="AB37" s="47"/>
      <c r="AE37" s="49"/>
      <c r="AF37" s="35"/>
      <c r="AG37"/>
      <c r="AH37"/>
      <c r="AI37"/>
    </row>
    <row r="38" spans="1:35" s="17" customFormat="1" ht="12.75">
      <c r="A38" s="38"/>
      <c r="D38" s="18"/>
      <c r="AC38" s="52">
        <f>SUM(AC2:AC29)/COUNT(AC2:AC29)</f>
        <v>0.35714285714285715</v>
      </c>
      <c r="AD38" s="52">
        <f>SUM(AD2:AD29)/COUNT(AD2:AD29)</f>
        <v>0.25</v>
      </c>
      <c r="AE38" s="53">
        <f>AVERAGE(AE2:AE30)</f>
        <v>0.2250445413110834</v>
      </c>
      <c r="AF38" s="77">
        <f>AVERAGE(AF2:AF29)</f>
        <v>56.18426071428571</v>
      </c>
      <c r="AG38"/>
      <c r="AH38"/>
      <c r="AI38"/>
    </row>
    <row r="39" spans="1:35" s="17" customFormat="1" ht="13.5" thickBot="1">
      <c r="A39" s="38"/>
      <c r="D39" s="18"/>
      <c r="AF39"/>
      <c r="AG39"/>
      <c r="AH39"/>
      <c r="AI39"/>
    </row>
    <row r="40" spans="1:35" s="19" customFormat="1" ht="13.5" thickBot="1">
      <c r="A40" s="40"/>
      <c r="C40" s="17"/>
      <c r="D40" s="18"/>
      <c r="O40" s="17"/>
      <c r="P40" s="17"/>
      <c r="AB40" s="51" t="s">
        <v>104</v>
      </c>
      <c r="AC40" s="50"/>
      <c r="AD40" s="50"/>
      <c r="AE40" s="63"/>
      <c r="AF40"/>
      <c r="AG40"/>
      <c r="AH40"/>
      <c r="AI40"/>
    </row>
    <row r="41" spans="1:16" s="19" customFormat="1" ht="11.25">
      <c r="A41" s="40"/>
      <c r="C41" s="17"/>
      <c r="D41" s="18"/>
      <c r="L41" s="46"/>
      <c r="O41" s="17"/>
      <c r="P41" s="17"/>
    </row>
    <row r="42" spans="1:16" s="19" customFormat="1" ht="11.25">
      <c r="A42" s="40"/>
      <c r="C42" s="17"/>
      <c r="D42" s="18"/>
      <c r="O42" s="17"/>
      <c r="P42" s="17"/>
    </row>
    <row r="43" spans="1:16" s="19" customFormat="1" ht="11.25">
      <c r="A43" s="40"/>
      <c r="C43" s="17"/>
      <c r="D43" s="18"/>
      <c r="O43" s="17"/>
      <c r="P43" s="17"/>
    </row>
    <row r="44" spans="1:16" s="19" customFormat="1" ht="11.25">
      <c r="A44" s="40"/>
      <c r="C44" s="17"/>
      <c r="D44" s="18"/>
      <c r="O44" s="17"/>
      <c r="P44" s="17"/>
    </row>
    <row r="45" spans="1:16" s="19" customFormat="1" ht="11.25">
      <c r="A45" s="40"/>
      <c r="C45" s="17"/>
      <c r="D45" s="18"/>
      <c r="O45" s="17"/>
      <c r="P45" s="17"/>
    </row>
    <row r="46" spans="1:16" s="19" customFormat="1" ht="11.25">
      <c r="A46" s="40"/>
      <c r="C46" s="17"/>
      <c r="D46" s="18"/>
      <c r="O46" s="17"/>
      <c r="P46" s="17"/>
    </row>
    <row r="47" spans="1:16" s="19" customFormat="1" ht="11.25">
      <c r="A47" s="40"/>
      <c r="C47" s="17"/>
      <c r="D47" s="18"/>
      <c r="O47" s="17"/>
      <c r="P47" s="17"/>
    </row>
    <row r="48" spans="1:16" s="19" customFormat="1" ht="11.25">
      <c r="A48" s="40"/>
      <c r="C48" s="17"/>
      <c r="D48" s="18"/>
      <c r="O48" s="17"/>
      <c r="P48" s="17"/>
    </row>
    <row r="49" spans="1:16" s="19" customFormat="1" ht="11.25">
      <c r="A49" s="40"/>
      <c r="C49" s="17"/>
      <c r="D49" s="18"/>
      <c r="O49" s="17"/>
      <c r="P49" s="17"/>
    </row>
    <row r="50" spans="1:16" s="19" customFormat="1" ht="11.25">
      <c r="A50" s="40"/>
      <c r="C50" s="17"/>
      <c r="D50" s="18"/>
      <c r="O50" s="17"/>
      <c r="P50" s="17"/>
    </row>
    <row r="51" spans="1:16" s="19" customFormat="1" ht="11.25">
      <c r="A51" s="40"/>
      <c r="C51" s="17"/>
      <c r="D51" s="18"/>
      <c r="O51" s="17"/>
      <c r="P51" s="17"/>
    </row>
    <row r="52" spans="1:16" s="19" customFormat="1" ht="11.25">
      <c r="A52" s="40"/>
      <c r="C52" s="17"/>
      <c r="D52" s="18"/>
      <c r="O52" s="17"/>
      <c r="P52" s="17"/>
    </row>
    <row r="53" spans="1:16" s="19" customFormat="1" ht="11.25">
      <c r="A53" s="40"/>
      <c r="C53" s="17"/>
      <c r="D53" s="18"/>
      <c r="O53" s="17"/>
      <c r="P53" s="17"/>
    </row>
    <row r="54" spans="1:16" s="19" customFormat="1" ht="11.25">
      <c r="A54" s="40"/>
      <c r="C54" s="17"/>
      <c r="D54" s="18"/>
      <c r="O54" s="17"/>
      <c r="P54" s="17"/>
    </row>
    <row r="55" spans="1:16" s="19" customFormat="1" ht="11.25">
      <c r="A55" s="40"/>
      <c r="C55" s="17"/>
      <c r="D55" s="18"/>
      <c r="O55" s="17"/>
      <c r="P55" s="17"/>
    </row>
    <row r="56" spans="1:16" s="19" customFormat="1" ht="11.25">
      <c r="A56" s="40"/>
      <c r="C56" s="17"/>
      <c r="D56" s="18"/>
      <c r="O56" s="17"/>
      <c r="P56" s="17"/>
    </row>
    <row r="57" spans="1:16" s="19" customFormat="1" ht="11.25">
      <c r="A57" s="40"/>
      <c r="C57" s="17"/>
      <c r="D57" s="18"/>
      <c r="O57" s="17"/>
      <c r="P57" s="17"/>
    </row>
    <row r="58" spans="1:16" s="19" customFormat="1" ht="11.25">
      <c r="A58" s="40"/>
      <c r="C58" s="17"/>
      <c r="D58" s="18"/>
      <c r="O58" s="17"/>
      <c r="P58" s="17"/>
    </row>
    <row r="59" spans="1:16" s="19" customFormat="1" ht="11.25">
      <c r="A59" s="40"/>
      <c r="C59" s="17"/>
      <c r="D59" s="18"/>
      <c r="O59" s="17"/>
      <c r="P59" s="17"/>
    </row>
    <row r="60" spans="1:16" s="19" customFormat="1" ht="11.25">
      <c r="A60" s="40"/>
      <c r="C60" s="17"/>
      <c r="D60" s="18"/>
      <c r="O60" s="17"/>
      <c r="P60" s="17"/>
    </row>
    <row r="61" spans="1:16" s="19" customFormat="1" ht="11.25">
      <c r="A61" s="40"/>
      <c r="C61" s="17"/>
      <c r="D61" s="18"/>
      <c r="O61" s="17"/>
      <c r="P61" s="17"/>
    </row>
    <row r="62" spans="1:16" s="19" customFormat="1" ht="11.25">
      <c r="A62" s="40"/>
      <c r="C62" s="17"/>
      <c r="D62" s="18"/>
      <c r="O62" s="17"/>
      <c r="P62" s="17"/>
    </row>
    <row r="63" spans="1:16" s="19" customFormat="1" ht="11.25">
      <c r="A63" s="40"/>
      <c r="C63" s="17"/>
      <c r="D63" s="18"/>
      <c r="O63" s="17"/>
      <c r="P63" s="17"/>
    </row>
    <row r="64" spans="1:16" s="19" customFormat="1" ht="11.25">
      <c r="A64" s="40"/>
      <c r="C64" s="17"/>
      <c r="D64" s="18"/>
      <c r="O64" s="17"/>
      <c r="P64" s="17"/>
    </row>
    <row r="65" spans="1:16" s="19" customFormat="1" ht="11.25">
      <c r="A65" s="40"/>
      <c r="C65" s="17"/>
      <c r="D65" s="18"/>
      <c r="O65" s="17"/>
      <c r="P65" s="17"/>
    </row>
    <row r="66" spans="1:16" s="19" customFormat="1" ht="11.25">
      <c r="A66" s="40"/>
      <c r="C66" s="17"/>
      <c r="D66" s="18"/>
      <c r="O66" s="17"/>
      <c r="P66" s="17"/>
    </row>
    <row r="67" spans="1:16" s="19" customFormat="1" ht="11.25">
      <c r="A67" s="40"/>
      <c r="C67" s="17"/>
      <c r="D67" s="18"/>
      <c r="O67" s="17"/>
      <c r="P67" s="17"/>
    </row>
    <row r="68" spans="1:16" s="19" customFormat="1" ht="11.25">
      <c r="A68" s="40"/>
      <c r="C68" s="17"/>
      <c r="D68" s="18"/>
      <c r="O68" s="17"/>
      <c r="P68" s="17"/>
    </row>
    <row r="69" spans="1:16" s="19" customFormat="1" ht="11.25">
      <c r="A69" s="40"/>
      <c r="C69" s="17"/>
      <c r="D69" s="18"/>
      <c r="O69" s="17"/>
      <c r="P69" s="17"/>
    </row>
    <row r="70" spans="1:16" s="19" customFormat="1" ht="11.25">
      <c r="A70" s="40"/>
      <c r="C70" s="17"/>
      <c r="D70" s="18"/>
      <c r="O70" s="17"/>
      <c r="P70" s="17"/>
    </row>
    <row r="71" spans="1:16" s="19" customFormat="1" ht="11.25">
      <c r="A71" s="40"/>
      <c r="C71" s="17"/>
      <c r="D71" s="18"/>
      <c r="O71" s="17"/>
      <c r="P71" s="17"/>
    </row>
    <row r="72" spans="1:16" s="19" customFormat="1" ht="11.25">
      <c r="A72" s="40"/>
      <c r="C72" s="17"/>
      <c r="D72" s="18"/>
      <c r="O72" s="17"/>
      <c r="P72" s="17"/>
    </row>
    <row r="73" spans="1:16" s="19" customFormat="1" ht="11.25">
      <c r="A73" s="40"/>
      <c r="C73" s="17"/>
      <c r="D73" s="18"/>
      <c r="O73" s="17"/>
      <c r="P73" s="17"/>
    </row>
    <row r="74" spans="1:16" s="19" customFormat="1" ht="11.25">
      <c r="A74" s="40"/>
      <c r="C74" s="17"/>
      <c r="D74" s="18"/>
      <c r="O74" s="17"/>
      <c r="P74" s="17"/>
    </row>
    <row r="75" spans="1:16" s="19" customFormat="1" ht="11.25">
      <c r="A75" s="40"/>
      <c r="C75" s="17"/>
      <c r="D75" s="18"/>
      <c r="O75" s="17"/>
      <c r="P75" s="17"/>
    </row>
    <row r="76" spans="1:16" s="19" customFormat="1" ht="11.25">
      <c r="A76" s="40"/>
      <c r="C76" s="17"/>
      <c r="D76" s="18"/>
      <c r="O76" s="17"/>
      <c r="P76" s="17"/>
    </row>
    <row r="77" spans="1:16" s="19" customFormat="1" ht="11.25">
      <c r="A77" s="40"/>
      <c r="C77" s="17"/>
      <c r="D77" s="18"/>
      <c r="O77" s="17"/>
      <c r="P77" s="17"/>
    </row>
    <row r="78" spans="1:16" s="19" customFormat="1" ht="11.25">
      <c r="A78" s="40"/>
      <c r="C78" s="17"/>
      <c r="D78" s="18"/>
      <c r="O78" s="17"/>
      <c r="P78" s="17"/>
    </row>
    <row r="79" spans="1:16" s="19" customFormat="1" ht="11.25">
      <c r="A79" s="40"/>
      <c r="C79" s="17"/>
      <c r="D79" s="18"/>
      <c r="O79" s="17"/>
      <c r="P79" s="17"/>
    </row>
    <row r="80" spans="1:16" s="19" customFormat="1" ht="11.25">
      <c r="A80" s="40"/>
      <c r="C80" s="17"/>
      <c r="D80" s="18"/>
      <c r="O80" s="17"/>
      <c r="P80" s="17"/>
    </row>
    <row r="81" spans="1:16" s="19" customFormat="1" ht="11.25">
      <c r="A81" s="40"/>
      <c r="C81" s="17"/>
      <c r="D81" s="18"/>
      <c r="O81" s="17"/>
      <c r="P81" s="17"/>
    </row>
    <row r="82" spans="1:16" s="19" customFormat="1" ht="11.25">
      <c r="A82" s="40"/>
      <c r="C82" s="17"/>
      <c r="D82" s="18"/>
      <c r="O82" s="17"/>
      <c r="P82" s="17"/>
    </row>
    <row r="83" spans="1:16" s="19" customFormat="1" ht="11.25">
      <c r="A83" s="40"/>
      <c r="C83" s="17"/>
      <c r="D83" s="18"/>
      <c r="O83" s="17"/>
      <c r="P83" s="17"/>
    </row>
    <row r="84" spans="1:16" s="19" customFormat="1" ht="11.25">
      <c r="A84" s="40"/>
      <c r="C84" s="17"/>
      <c r="D84" s="18"/>
      <c r="O84" s="17"/>
      <c r="P84" s="17"/>
    </row>
    <row r="85" spans="1:16" s="19" customFormat="1" ht="11.25">
      <c r="A85" s="40"/>
      <c r="C85" s="17"/>
      <c r="D85" s="18"/>
      <c r="O85" s="17"/>
      <c r="P85" s="17"/>
    </row>
    <row r="86" spans="1:16" s="19" customFormat="1" ht="11.25">
      <c r="A86" s="40"/>
      <c r="C86" s="17"/>
      <c r="D86" s="18"/>
      <c r="O86" s="17"/>
      <c r="P86" s="17"/>
    </row>
    <row r="87" spans="1:16" s="19" customFormat="1" ht="11.25">
      <c r="A87" s="40"/>
      <c r="C87" s="17"/>
      <c r="D87" s="18"/>
      <c r="O87" s="17"/>
      <c r="P87" s="17"/>
    </row>
    <row r="88" spans="1:16" s="19" customFormat="1" ht="11.25">
      <c r="A88" s="40"/>
      <c r="C88" s="17"/>
      <c r="D88" s="18"/>
      <c r="O88" s="17"/>
      <c r="P88" s="17"/>
    </row>
    <row r="89" spans="1:16" s="19" customFormat="1" ht="11.25">
      <c r="A89" s="40"/>
      <c r="C89" s="17"/>
      <c r="D89" s="18"/>
      <c r="O89" s="17"/>
      <c r="P89" s="17"/>
    </row>
    <row r="90" spans="1:16" s="19" customFormat="1" ht="11.25">
      <c r="A90" s="40"/>
      <c r="C90" s="17"/>
      <c r="D90" s="18"/>
      <c r="O90" s="17"/>
      <c r="P90" s="17"/>
    </row>
    <row r="91" spans="1:16" s="19" customFormat="1" ht="11.25">
      <c r="A91" s="40"/>
      <c r="C91" s="17"/>
      <c r="D91" s="18"/>
      <c r="O91" s="17"/>
      <c r="P91" s="17"/>
    </row>
    <row r="92" spans="1:16" s="19" customFormat="1" ht="11.25">
      <c r="A92" s="40"/>
      <c r="C92" s="17"/>
      <c r="D92" s="18"/>
      <c r="O92" s="17"/>
      <c r="P92" s="17"/>
    </row>
    <row r="93" spans="1:16" s="19" customFormat="1" ht="11.25">
      <c r="A93" s="40"/>
      <c r="C93" s="17"/>
      <c r="D93" s="18"/>
      <c r="O93" s="17"/>
      <c r="P93" s="17"/>
    </row>
    <row r="94" spans="1:16" s="19" customFormat="1" ht="11.25">
      <c r="A94" s="40"/>
      <c r="C94" s="17"/>
      <c r="D94" s="18"/>
      <c r="O94" s="17"/>
      <c r="P94" s="17"/>
    </row>
    <row r="95" spans="1:16" s="19" customFormat="1" ht="11.25">
      <c r="A95" s="40"/>
      <c r="C95" s="17"/>
      <c r="D95" s="18"/>
      <c r="O95" s="17"/>
      <c r="P95" s="17"/>
    </row>
    <row r="96" spans="1:16" s="19" customFormat="1" ht="11.25">
      <c r="A96" s="40"/>
      <c r="C96" s="17"/>
      <c r="D96" s="18"/>
      <c r="O96" s="17"/>
      <c r="P96" s="17"/>
    </row>
    <row r="97" spans="1:16" s="19" customFormat="1" ht="11.25">
      <c r="A97" s="40"/>
      <c r="C97" s="17"/>
      <c r="D97" s="18"/>
      <c r="O97" s="17"/>
      <c r="P97" s="17"/>
    </row>
    <row r="98" spans="1:16" s="19" customFormat="1" ht="11.25">
      <c r="A98" s="40"/>
      <c r="C98" s="17"/>
      <c r="D98" s="18"/>
      <c r="O98" s="17"/>
      <c r="P98" s="17"/>
    </row>
    <row r="99" spans="1:16" s="19" customFormat="1" ht="11.25">
      <c r="A99" s="40"/>
      <c r="C99" s="17"/>
      <c r="D99" s="18"/>
      <c r="O99" s="17"/>
      <c r="P99" s="17"/>
    </row>
    <row r="100" spans="1:16" s="19" customFormat="1" ht="11.25">
      <c r="A100" s="40"/>
      <c r="C100" s="17"/>
      <c r="D100" s="18"/>
      <c r="O100" s="17"/>
      <c r="P100" s="17"/>
    </row>
    <row r="101" spans="1:16" s="19" customFormat="1" ht="11.25">
      <c r="A101" s="40"/>
      <c r="C101" s="17"/>
      <c r="D101" s="18"/>
      <c r="O101" s="17"/>
      <c r="P101" s="17"/>
    </row>
    <row r="102" spans="1:16" s="19" customFormat="1" ht="11.25">
      <c r="A102" s="40"/>
      <c r="C102" s="17"/>
      <c r="D102" s="18"/>
      <c r="O102" s="17"/>
      <c r="P102" s="17"/>
    </row>
    <row r="103" spans="1:16" s="19" customFormat="1" ht="11.25">
      <c r="A103" s="40"/>
      <c r="C103" s="17"/>
      <c r="D103" s="18"/>
      <c r="O103" s="17"/>
      <c r="P103" s="17"/>
    </row>
    <row r="104" spans="1:16" s="19" customFormat="1" ht="11.25">
      <c r="A104" s="40"/>
      <c r="C104" s="17"/>
      <c r="D104" s="18"/>
      <c r="O104" s="17"/>
      <c r="P104" s="17"/>
    </row>
    <row r="105" spans="1:16" s="19" customFormat="1" ht="11.25">
      <c r="A105" s="40"/>
      <c r="C105" s="17"/>
      <c r="D105" s="18"/>
      <c r="O105" s="17"/>
      <c r="P105" s="17"/>
    </row>
    <row r="106" spans="1:16" s="19" customFormat="1" ht="11.25">
      <c r="A106" s="40"/>
      <c r="C106" s="17"/>
      <c r="D106" s="18"/>
      <c r="O106" s="17"/>
      <c r="P106" s="17"/>
    </row>
    <row r="107" spans="1:16" s="19" customFormat="1" ht="11.25">
      <c r="A107" s="40"/>
      <c r="C107" s="17"/>
      <c r="D107" s="18"/>
      <c r="O107" s="17"/>
      <c r="P107" s="17"/>
    </row>
    <row r="108" spans="1:16" s="19" customFormat="1" ht="11.25">
      <c r="A108" s="40"/>
      <c r="C108" s="17"/>
      <c r="D108" s="18"/>
      <c r="O108" s="17"/>
      <c r="P108" s="17"/>
    </row>
    <row r="109" spans="1:16" s="19" customFormat="1" ht="11.25">
      <c r="A109" s="40"/>
      <c r="C109" s="17"/>
      <c r="D109" s="18"/>
      <c r="O109" s="17"/>
      <c r="P109" s="17"/>
    </row>
    <row r="110" spans="1:16" s="19" customFormat="1" ht="11.25">
      <c r="A110" s="40"/>
      <c r="C110" s="17"/>
      <c r="D110" s="18"/>
      <c r="O110" s="17"/>
      <c r="P110" s="17"/>
    </row>
    <row r="111" spans="1:16" s="19" customFormat="1" ht="11.25">
      <c r="A111" s="40"/>
      <c r="C111" s="17"/>
      <c r="D111" s="18"/>
      <c r="O111" s="17"/>
      <c r="P111" s="17"/>
    </row>
    <row r="112" spans="1:16" s="19" customFormat="1" ht="11.25">
      <c r="A112" s="40"/>
      <c r="C112" s="17"/>
      <c r="D112" s="18"/>
      <c r="O112" s="17"/>
      <c r="P112" s="17"/>
    </row>
    <row r="113" spans="1:16" s="19" customFormat="1" ht="11.25">
      <c r="A113" s="40"/>
      <c r="C113" s="17"/>
      <c r="O113" s="17"/>
      <c r="P113" s="17"/>
    </row>
    <row r="114" spans="1:16" s="19" customFormat="1" ht="11.25">
      <c r="A114" s="40"/>
      <c r="C114" s="17"/>
      <c r="O114" s="17"/>
      <c r="P114" s="17"/>
    </row>
    <row r="115" spans="1:16" s="19" customFormat="1" ht="11.25">
      <c r="A115" s="40"/>
      <c r="C115" s="17"/>
      <c r="O115" s="17"/>
      <c r="P115" s="17"/>
    </row>
    <row r="116" spans="1:16" s="19" customFormat="1" ht="11.25">
      <c r="A116" s="40"/>
      <c r="C116" s="17"/>
      <c r="O116" s="17"/>
      <c r="P116" s="17"/>
    </row>
    <row r="117" spans="1:16" s="19" customFormat="1" ht="11.25">
      <c r="A117" s="40"/>
      <c r="C117" s="17"/>
      <c r="O117" s="17"/>
      <c r="P117" s="17"/>
    </row>
    <row r="118" spans="1:16" s="19" customFormat="1" ht="11.25">
      <c r="A118" s="40"/>
      <c r="C118" s="17"/>
      <c r="O118" s="17"/>
      <c r="P118" s="17"/>
    </row>
    <row r="119" spans="1:16" s="19" customFormat="1" ht="11.25">
      <c r="A119" s="40"/>
      <c r="C119" s="17"/>
      <c r="O119" s="17"/>
      <c r="P119" s="17"/>
    </row>
    <row r="120" spans="1:16" s="19" customFormat="1" ht="11.25">
      <c r="A120" s="40"/>
      <c r="C120" s="17"/>
      <c r="O120" s="17"/>
      <c r="P120" s="17"/>
    </row>
    <row r="121" spans="1:16" s="19" customFormat="1" ht="11.25">
      <c r="A121" s="40"/>
      <c r="C121" s="17"/>
      <c r="O121" s="17"/>
      <c r="P121" s="17"/>
    </row>
    <row r="122" spans="1:16" s="19" customFormat="1" ht="11.25">
      <c r="A122" s="40"/>
      <c r="C122" s="17"/>
      <c r="O122" s="17"/>
      <c r="P122" s="17"/>
    </row>
    <row r="123" spans="1:16" s="19" customFormat="1" ht="11.25">
      <c r="A123" s="40"/>
      <c r="C123" s="17"/>
      <c r="O123" s="17"/>
      <c r="P123" s="17"/>
    </row>
    <row r="124" spans="1:16" s="19" customFormat="1" ht="11.25">
      <c r="A124" s="40"/>
      <c r="C124" s="17"/>
      <c r="O124" s="17"/>
      <c r="P124" s="17"/>
    </row>
    <row r="125" spans="1:16" s="19" customFormat="1" ht="11.25">
      <c r="A125" s="40"/>
      <c r="C125" s="17"/>
      <c r="O125" s="17"/>
      <c r="P125" s="17"/>
    </row>
    <row r="126" spans="1:16" s="19" customFormat="1" ht="11.25">
      <c r="A126" s="40"/>
      <c r="C126" s="17"/>
      <c r="O126" s="17"/>
      <c r="P126" s="17"/>
    </row>
    <row r="127" spans="1:16" s="19" customFormat="1" ht="11.25">
      <c r="A127" s="40"/>
      <c r="C127" s="17"/>
      <c r="O127" s="17"/>
      <c r="P127" s="17"/>
    </row>
    <row r="128" spans="1:16" s="19" customFormat="1" ht="11.25">
      <c r="A128" s="40"/>
      <c r="C128" s="17"/>
      <c r="O128" s="17"/>
      <c r="P128" s="17"/>
    </row>
    <row r="129" spans="1:16" s="19" customFormat="1" ht="11.25">
      <c r="A129" s="40"/>
      <c r="C129" s="17"/>
      <c r="O129" s="17"/>
      <c r="P129" s="17"/>
    </row>
    <row r="130" spans="1:16" s="19" customFormat="1" ht="11.25">
      <c r="A130" s="40"/>
      <c r="C130" s="17"/>
      <c r="O130" s="17"/>
      <c r="P130" s="17"/>
    </row>
    <row r="131" spans="1:16" s="19" customFormat="1" ht="11.25">
      <c r="A131" s="40"/>
      <c r="C131" s="17"/>
      <c r="O131" s="17"/>
      <c r="P131" s="17"/>
    </row>
    <row r="132" spans="1:16" s="19" customFormat="1" ht="11.25">
      <c r="A132" s="40"/>
      <c r="C132" s="17"/>
      <c r="O132" s="17"/>
      <c r="P132" s="17"/>
    </row>
    <row r="133" spans="1:16" s="19" customFormat="1" ht="11.25">
      <c r="A133" s="40"/>
      <c r="C133" s="17"/>
      <c r="O133" s="17"/>
      <c r="P133" s="17"/>
    </row>
    <row r="134" spans="1:16" s="19" customFormat="1" ht="11.25">
      <c r="A134" s="40"/>
      <c r="C134" s="17"/>
      <c r="O134" s="17"/>
      <c r="P134" s="17"/>
    </row>
    <row r="135" spans="1:16" s="19" customFormat="1" ht="11.25">
      <c r="A135" s="40"/>
      <c r="C135" s="17"/>
      <c r="O135" s="17"/>
      <c r="P135" s="17"/>
    </row>
    <row r="136" spans="1:16" s="19" customFormat="1" ht="11.25">
      <c r="A136" s="40"/>
      <c r="C136" s="17"/>
      <c r="O136" s="17"/>
      <c r="P136" s="17"/>
    </row>
    <row r="137" spans="1:16" s="19" customFormat="1" ht="11.25">
      <c r="A137" s="40"/>
      <c r="C137" s="17"/>
      <c r="O137" s="17"/>
      <c r="P137" s="17"/>
    </row>
    <row r="138" spans="1:16" s="19" customFormat="1" ht="11.25">
      <c r="A138" s="40"/>
      <c r="C138" s="17"/>
      <c r="O138" s="17"/>
      <c r="P138" s="17"/>
    </row>
    <row r="139" spans="1:16" s="19" customFormat="1" ht="11.25">
      <c r="A139" s="40"/>
      <c r="C139" s="17"/>
      <c r="O139" s="17"/>
      <c r="P139" s="17"/>
    </row>
    <row r="140" spans="1:16" s="19" customFormat="1" ht="11.25">
      <c r="A140" s="40"/>
      <c r="C140" s="17"/>
      <c r="O140" s="17"/>
      <c r="P140" s="17"/>
    </row>
    <row r="141" spans="1:16" s="19" customFormat="1" ht="11.25">
      <c r="A141" s="40"/>
      <c r="C141" s="17"/>
      <c r="O141" s="17"/>
      <c r="P141" s="17"/>
    </row>
    <row r="142" spans="1:16" s="19" customFormat="1" ht="11.25">
      <c r="A142" s="40"/>
      <c r="C142" s="17"/>
      <c r="O142" s="17"/>
      <c r="P142" s="17"/>
    </row>
    <row r="143" spans="1:16" s="19" customFormat="1" ht="11.25">
      <c r="A143" s="40"/>
      <c r="C143" s="17"/>
      <c r="O143" s="17"/>
      <c r="P143" s="17"/>
    </row>
    <row r="144" spans="1:16" s="19" customFormat="1" ht="11.25">
      <c r="A144" s="40"/>
      <c r="C144" s="17"/>
      <c r="O144" s="17"/>
      <c r="P144" s="17"/>
    </row>
    <row r="145" spans="1:16" s="19" customFormat="1" ht="11.25">
      <c r="A145" s="40"/>
      <c r="C145" s="17"/>
      <c r="O145" s="17"/>
      <c r="P145" s="17"/>
    </row>
    <row r="146" spans="1:16" s="19" customFormat="1" ht="11.25">
      <c r="A146" s="40"/>
      <c r="C146" s="17"/>
      <c r="O146" s="17"/>
      <c r="P146" s="17"/>
    </row>
    <row r="147" spans="1:16" s="19" customFormat="1" ht="11.25">
      <c r="A147" s="40"/>
      <c r="C147" s="17"/>
      <c r="O147" s="17"/>
      <c r="P147" s="17"/>
    </row>
    <row r="148" spans="1:16" s="19" customFormat="1" ht="11.25">
      <c r="A148" s="40"/>
      <c r="C148" s="17"/>
      <c r="O148" s="17"/>
      <c r="P148" s="17"/>
    </row>
    <row r="149" spans="1:16" s="19" customFormat="1" ht="11.25">
      <c r="A149" s="40"/>
      <c r="C149" s="17"/>
      <c r="O149" s="17"/>
      <c r="P149" s="17"/>
    </row>
    <row r="150" spans="1:16" s="19" customFormat="1" ht="11.25">
      <c r="A150" s="40"/>
      <c r="C150" s="17"/>
      <c r="O150" s="17"/>
      <c r="P150" s="17"/>
    </row>
    <row r="151" spans="1:16" s="19" customFormat="1" ht="11.25">
      <c r="A151" s="40"/>
      <c r="C151" s="17"/>
      <c r="O151" s="17"/>
      <c r="P151" s="17"/>
    </row>
    <row r="152" spans="1:16" s="19" customFormat="1" ht="11.25">
      <c r="A152" s="40"/>
      <c r="C152" s="17"/>
      <c r="O152" s="17"/>
      <c r="P152" s="17"/>
    </row>
    <row r="153" spans="1:16" s="19" customFormat="1" ht="11.25">
      <c r="A153" s="40"/>
      <c r="C153" s="17"/>
      <c r="O153" s="17"/>
      <c r="P153" s="17"/>
    </row>
    <row r="154" spans="1:16" s="19" customFormat="1" ht="11.25">
      <c r="A154" s="40"/>
      <c r="C154" s="17"/>
      <c r="O154" s="17"/>
      <c r="P154" s="17"/>
    </row>
    <row r="155" spans="1:16" s="19" customFormat="1" ht="11.25">
      <c r="A155" s="40"/>
      <c r="C155" s="17"/>
      <c r="O155" s="17"/>
      <c r="P155" s="17"/>
    </row>
    <row r="156" spans="1:16" s="19" customFormat="1" ht="11.25">
      <c r="A156" s="40"/>
      <c r="C156" s="17"/>
      <c r="O156" s="17"/>
      <c r="P156" s="17"/>
    </row>
    <row r="157" spans="1:16" s="19" customFormat="1" ht="11.25">
      <c r="A157" s="40"/>
      <c r="C157" s="17"/>
      <c r="O157" s="17"/>
      <c r="P157" s="17"/>
    </row>
    <row r="158" spans="1:16" s="19" customFormat="1" ht="11.25">
      <c r="A158" s="40"/>
      <c r="C158" s="17"/>
      <c r="O158" s="17"/>
      <c r="P158" s="17"/>
    </row>
    <row r="159" spans="1:16" s="19" customFormat="1" ht="11.25">
      <c r="A159" s="40"/>
      <c r="C159" s="17"/>
      <c r="O159" s="17"/>
      <c r="P159" s="17"/>
    </row>
    <row r="160" spans="1:16" s="19" customFormat="1" ht="11.25">
      <c r="A160" s="40"/>
      <c r="C160" s="17"/>
      <c r="O160" s="17"/>
      <c r="P160" s="17"/>
    </row>
    <row r="161" spans="1:16" s="19" customFormat="1" ht="11.25">
      <c r="A161" s="40"/>
      <c r="C161" s="17"/>
      <c r="O161" s="17"/>
      <c r="P161" s="17"/>
    </row>
    <row r="162" spans="1:16" s="19" customFormat="1" ht="11.25">
      <c r="A162" s="40"/>
      <c r="C162" s="17"/>
      <c r="O162" s="17"/>
      <c r="P162" s="17"/>
    </row>
    <row r="163" spans="1:16" s="19" customFormat="1" ht="11.25">
      <c r="A163" s="40"/>
      <c r="C163" s="17"/>
      <c r="O163" s="17"/>
      <c r="P163" s="17"/>
    </row>
    <row r="164" spans="1:16" s="19" customFormat="1" ht="11.25">
      <c r="A164" s="40"/>
      <c r="C164" s="17"/>
      <c r="O164" s="17"/>
      <c r="P164" s="17"/>
    </row>
    <row r="165" spans="1:16" s="19" customFormat="1" ht="11.25">
      <c r="A165" s="40"/>
      <c r="C165" s="17"/>
      <c r="O165" s="17"/>
      <c r="P165" s="17"/>
    </row>
    <row r="166" spans="1:16" s="19" customFormat="1" ht="11.25">
      <c r="A166" s="40"/>
      <c r="C166" s="17"/>
      <c r="O166" s="17"/>
      <c r="P166" s="17"/>
    </row>
    <row r="167" spans="1:16" s="19" customFormat="1" ht="11.25">
      <c r="A167" s="40"/>
      <c r="C167" s="17"/>
      <c r="O167" s="17"/>
      <c r="P167" s="17"/>
    </row>
    <row r="168" spans="1:16" s="19" customFormat="1" ht="11.25">
      <c r="A168" s="40"/>
      <c r="C168" s="17"/>
      <c r="O168" s="17"/>
      <c r="P168" s="17"/>
    </row>
    <row r="169" spans="1:16" s="19" customFormat="1" ht="11.25">
      <c r="A169" s="40"/>
      <c r="C169" s="17"/>
      <c r="O169" s="17"/>
      <c r="P169" s="17"/>
    </row>
    <row r="170" spans="1:16" s="19" customFormat="1" ht="11.25">
      <c r="A170" s="40"/>
      <c r="C170" s="17"/>
      <c r="O170" s="17"/>
      <c r="P170" s="17"/>
    </row>
    <row r="171" spans="1:16" s="19" customFormat="1" ht="11.25">
      <c r="A171" s="40"/>
      <c r="C171" s="17"/>
      <c r="O171" s="17"/>
      <c r="P171" s="17"/>
    </row>
    <row r="172" spans="1:16" s="19" customFormat="1" ht="11.25">
      <c r="A172" s="40"/>
      <c r="C172" s="17"/>
      <c r="O172" s="17"/>
      <c r="P172" s="17"/>
    </row>
    <row r="173" spans="1:16" s="19" customFormat="1" ht="11.25">
      <c r="A173" s="40"/>
      <c r="C173" s="17"/>
      <c r="O173" s="17"/>
      <c r="P173" s="17"/>
    </row>
    <row r="174" spans="1:16" s="19" customFormat="1" ht="11.25">
      <c r="A174" s="40"/>
      <c r="C174" s="17"/>
      <c r="O174" s="17"/>
      <c r="P174" s="17"/>
    </row>
    <row r="175" spans="1:16" s="19" customFormat="1" ht="11.25">
      <c r="A175" s="40"/>
      <c r="C175" s="17"/>
      <c r="O175" s="17"/>
      <c r="P175" s="17"/>
    </row>
    <row r="176" spans="1:16" s="19" customFormat="1" ht="11.25">
      <c r="A176" s="40"/>
      <c r="C176" s="17"/>
      <c r="O176" s="17"/>
      <c r="P176" s="17"/>
    </row>
    <row r="177" spans="1:16" s="19" customFormat="1" ht="11.25">
      <c r="A177" s="40"/>
      <c r="C177" s="17"/>
      <c r="O177" s="17"/>
      <c r="P177" s="17"/>
    </row>
    <row r="178" spans="1:16" s="19" customFormat="1" ht="11.25">
      <c r="A178" s="40"/>
      <c r="C178" s="17"/>
      <c r="O178" s="17"/>
      <c r="P178" s="17"/>
    </row>
    <row r="179" spans="1:16" s="19" customFormat="1" ht="11.25">
      <c r="A179" s="40"/>
      <c r="C179" s="17"/>
      <c r="O179" s="17"/>
      <c r="P179" s="17"/>
    </row>
    <row r="180" spans="1:16" s="19" customFormat="1" ht="11.25">
      <c r="A180" s="40"/>
      <c r="C180" s="17"/>
      <c r="O180" s="17"/>
      <c r="P180" s="17"/>
    </row>
    <row r="181" spans="1:16" s="19" customFormat="1" ht="11.25">
      <c r="A181" s="40"/>
      <c r="C181" s="17"/>
      <c r="O181" s="17"/>
      <c r="P181" s="17"/>
    </row>
    <row r="182" spans="1:16" s="19" customFormat="1" ht="11.25">
      <c r="A182" s="40"/>
      <c r="C182" s="17"/>
      <c r="O182" s="17"/>
      <c r="P182" s="17"/>
    </row>
    <row r="183" spans="1:16" s="19" customFormat="1" ht="11.25">
      <c r="A183" s="40"/>
      <c r="C183" s="17"/>
      <c r="O183" s="17"/>
      <c r="P183" s="17"/>
    </row>
    <row r="184" spans="1:16" s="19" customFormat="1" ht="11.25">
      <c r="A184" s="40"/>
      <c r="C184" s="17"/>
      <c r="O184" s="17"/>
      <c r="P184" s="17"/>
    </row>
    <row r="185" spans="1:16" s="19" customFormat="1" ht="11.25">
      <c r="A185" s="40"/>
      <c r="C185" s="17"/>
      <c r="O185" s="17"/>
      <c r="P185" s="17"/>
    </row>
    <row r="186" spans="1:16" s="19" customFormat="1" ht="11.25">
      <c r="A186" s="40"/>
      <c r="C186" s="17"/>
      <c r="O186" s="17"/>
      <c r="P186" s="17"/>
    </row>
    <row r="187" spans="1:16" s="19" customFormat="1" ht="11.25">
      <c r="A187" s="40"/>
      <c r="C187" s="17"/>
      <c r="O187" s="17"/>
      <c r="P187" s="17"/>
    </row>
    <row r="188" spans="1:16" s="19" customFormat="1" ht="11.25">
      <c r="A188" s="40"/>
      <c r="C188" s="17"/>
      <c r="O188" s="17"/>
      <c r="P188" s="17"/>
    </row>
    <row r="189" spans="1:16" s="19" customFormat="1" ht="11.25">
      <c r="A189" s="40"/>
      <c r="C189" s="17"/>
      <c r="O189" s="17"/>
      <c r="P189" s="17"/>
    </row>
    <row r="190" spans="1:16" s="19" customFormat="1" ht="11.25">
      <c r="A190" s="40"/>
      <c r="C190" s="17"/>
      <c r="O190" s="17"/>
      <c r="P190" s="17"/>
    </row>
    <row r="191" spans="1:16" s="19" customFormat="1" ht="11.25">
      <c r="A191" s="40"/>
      <c r="C191" s="17"/>
      <c r="O191" s="17"/>
      <c r="P191" s="17"/>
    </row>
    <row r="192" spans="1:16" s="19" customFormat="1" ht="11.25">
      <c r="A192" s="40"/>
      <c r="C192" s="17"/>
      <c r="O192" s="17"/>
      <c r="P192" s="17"/>
    </row>
    <row r="193" spans="1:16" s="19" customFormat="1" ht="11.25">
      <c r="A193" s="40"/>
      <c r="C193" s="17"/>
      <c r="O193" s="17"/>
      <c r="P193" s="17"/>
    </row>
    <row r="194" spans="1:16" s="19" customFormat="1" ht="11.25">
      <c r="A194" s="40"/>
      <c r="C194" s="17"/>
      <c r="O194" s="17"/>
      <c r="P194" s="17"/>
    </row>
    <row r="195" spans="1:16" s="19" customFormat="1" ht="11.25">
      <c r="A195" s="40"/>
      <c r="C195" s="17"/>
      <c r="O195" s="17"/>
      <c r="P195" s="17"/>
    </row>
    <row r="196" spans="1:16" s="19" customFormat="1" ht="11.25">
      <c r="A196" s="40"/>
      <c r="C196" s="17"/>
      <c r="O196" s="17"/>
      <c r="P196" s="17"/>
    </row>
    <row r="197" spans="1:16" s="19" customFormat="1" ht="11.25">
      <c r="A197" s="40"/>
      <c r="C197" s="17"/>
      <c r="O197" s="17"/>
      <c r="P197" s="17"/>
    </row>
    <row r="198" spans="1:16" s="19" customFormat="1" ht="11.25">
      <c r="A198" s="40"/>
      <c r="C198" s="17"/>
      <c r="O198" s="17"/>
      <c r="P198" s="17"/>
    </row>
    <row r="199" spans="1:16" s="19" customFormat="1" ht="11.25">
      <c r="A199" s="40"/>
      <c r="C199" s="17"/>
      <c r="O199" s="17"/>
      <c r="P199" s="17"/>
    </row>
    <row r="200" spans="1:16" s="19" customFormat="1" ht="11.25">
      <c r="A200" s="40"/>
      <c r="C200" s="17"/>
      <c r="O200" s="17"/>
      <c r="P200" s="17"/>
    </row>
    <row r="201" spans="1:16" s="19" customFormat="1" ht="11.25">
      <c r="A201" s="40"/>
      <c r="C201" s="17"/>
      <c r="O201" s="17"/>
      <c r="P201" s="17"/>
    </row>
    <row r="202" spans="1:16" s="19" customFormat="1" ht="11.25">
      <c r="A202" s="40"/>
      <c r="C202" s="17"/>
      <c r="O202" s="17"/>
      <c r="P202" s="17"/>
    </row>
    <row r="203" spans="1:16" s="19" customFormat="1" ht="11.25">
      <c r="A203" s="40"/>
      <c r="C203" s="17"/>
      <c r="O203" s="17"/>
      <c r="P203" s="17"/>
    </row>
    <row r="204" spans="1:16" s="19" customFormat="1" ht="11.25">
      <c r="A204" s="40"/>
      <c r="C204" s="17"/>
      <c r="O204" s="17"/>
      <c r="P204" s="17"/>
    </row>
    <row r="205" spans="1:16" s="19" customFormat="1" ht="11.25">
      <c r="A205" s="40"/>
      <c r="C205" s="17"/>
      <c r="O205" s="17"/>
      <c r="P205" s="17"/>
    </row>
    <row r="206" spans="1:16" s="19" customFormat="1" ht="11.25">
      <c r="A206" s="40"/>
      <c r="C206" s="17"/>
      <c r="O206" s="17"/>
      <c r="P206" s="17"/>
    </row>
    <row r="207" spans="1:16" s="19" customFormat="1" ht="11.25">
      <c r="A207" s="40"/>
      <c r="C207" s="17"/>
      <c r="O207" s="17"/>
      <c r="P207" s="17"/>
    </row>
    <row r="208" spans="1:16" s="19" customFormat="1" ht="11.25">
      <c r="A208" s="40"/>
      <c r="C208" s="17"/>
      <c r="O208" s="17"/>
      <c r="P208" s="17"/>
    </row>
    <row r="209" spans="1:16" s="19" customFormat="1" ht="11.25">
      <c r="A209" s="40"/>
      <c r="C209" s="17"/>
      <c r="O209" s="17"/>
      <c r="P209" s="17"/>
    </row>
    <row r="210" spans="1:16" s="19" customFormat="1" ht="11.25">
      <c r="A210" s="40"/>
      <c r="C210" s="17"/>
      <c r="O210" s="17"/>
      <c r="P210" s="17"/>
    </row>
    <row r="211" spans="1:16" s="19" customFormat="1" ht="11.25">
      <c r="A211" s="40"/>
      <c r="C211" s="17"/>
      <c r="O211" s="17"/>
      <c r="P211" s="17"/>
    </row>
    <row r="212" spans="1:16" s="19" customFormat="1" ht="11.25">
      <c r="A212" s="40"/>
      <c r="C212" s="17"/>
      <c r="O212" s="17"/>
      <c r="P212" s="17"/>
    </row>
    <row r="213" spans="1:16" s="19" customFormat="1" ht="11.25">
      <c r="A213" s="40"/>
      <c r="C213" s="17"/>
      <c r="O213" s="17"/>
      <c r="P213" s="17"/>
    </row>
    <row r="214" spans="1:16" s="19" customFormat="1" ht="11.25">
      <c r="A214" s="40"/>
      <c r="C214" s="17"/>
      <c r="O214" s="17"/>
      <c r="P214" s="17"/>
    </row>
    <row r="215" spans="1:16" s="19" customFormat="1" ht="11.25">
      <c r="A215" s="40"/>
      <c r="C215" s="17"/>
      <c r="O215" s="17"/>
      <c r="P215" s="17"/>
    </row>
    <row r="216" spans="1:16" s="19" customFormat="1" ht="11.25">
      <c r="A216" s="40"/>
      <c r="C216" s="17"/>
      <c r="O216" s="17"/>
      <c r="P216" s="17"/>
    </row>
    <row r="217" spans="1:16" s="19" customFormat="1" ht="11.25">
      <c r="A217" s="40"/>
      <c r="C217" s="17"/>
      <c r="O217" s="17"/>
      <c r="P217" s="17"/>
    </row>
    <row r="218" spans="1:16" s="19" customFormat="1" ht="11.25">
      <c r="A218" s="40"/>
      <c r="C218" s="17"/>
      <c r="O218" s="17"/>
      <c r="P218" s="17"/>
    </row>
    <row r="219" spans="1:16" s="19" customFormat="1" ht="11.25">
      <c r="A219" s="40"/>
      <c r="C219" s="17"/>
      <c r="O219" s="17"/>
      <c r="P219" s="17"/>
    </row>
    <row r="220" spans="1:16" s="19" customFormat="1" ht="11.25">
      <c r="A220" s="40"/>
      <c r="C220" s="17"/>
      <c r="O220" s="17"/>
      <c r="P220" s="17"/>
    </row>
    <row r="221" spans="1:16" s="19" customFormat="1" ht="11.25">
      <c r="A221" s="40"/>
      <c r="C221" s="17"/>
      <c r="O221" s="17"/>
      <c r="P221" s="17"/>
    </row>
    <row r="222" spans="1:16" s="19" customFormat="1" ht="11.25">
      <c r="A222" s="40"/>
      <c r="C222" s="17"/>
      <c r="O222" s="17"/>
      <c r="P222" s="17"/>
    </row>
    <row r="223" spans="1:16" s="19" customFormat="1" ht="11.25">
      <c r="A223" s="40"/>
      <c r="C223" s="17"/>
      <c r="O223" s="17"/>
      <c r="P223" s="17"/>
    </row>
    <row r="224" spans="1:16" s="19" customFormat="1" ht="11.25">
      <c r="A224" s="40"/>
      <c r="C224" s="17"/>
      <c r="O224" s="17"/>
      <c r="P224" s="17"/>
    </row>
    <row r="225" spans="1:16" s="19" customFormat="1" ht="11.25">
      <c r="A225" s="40"/>
      <c r="C225" s="17"/>
      <c r="O225" s="17"/>
      <c r="P225" s="17"/>
    </row>
    <row r="226" spans="1:16" s="19" customFormat="1" ht="11.25">
      <c r="A226" s="40"/>
      <c r="C226" s="17"/>
      <c r="O226" s="17"/>
      <c r="P226" s="17"/>
    </row>
    <row r="227" spans="1:16" s="19" customFormat="1" ht="11.25">
      <c r="A227" s="40"/>
      <c r="C227" s="17"/>
      <c r="O227" s="17"/>
      <c r="P227" s="17"/>
    </row>
    <row r="228" spans="1:16" s="19" customFormat="1" ht="11.25">
      <c r="A228" s="40"/>
      <c r="C228" s="17"/>
      <c r="O228" s="17"/>
      <c r="P228" s="17"/>
    </row>
    <row r="229" spans="1:16" s="19" customFormat="1" ht="11.25">
      <c r="A229" s="40"/>
      <c r="C229" s="17"/>
      <c r="O229" s="17"/>
      <c r="P229" s="17"/>
    </row>
    <row r="230" spans="1:16" s="19" customFormat="1" ht="11.25">
      <c r="A230" s="40"/>
      <c r="C230" s="17"/>
      <c r="O230" s="17"/>
      <c r="P230" s="17"/>
    </row>
    <row r="231" spans="1:16" s="19" customFormat="1" ht="11.25">
      <c r="A231" s="40"/>
      <c r="C231" s="17"/>
      <c r="O231" s="17"/>
      <c r="P231" s="17"/>
    </row>
    <row r="232" spans="1:16" s="19" customFormat="1" ht="11.25">
      <c r="A232" s="40"/>
      <c r="C232" s="17"/>
      <c r="O232" s="17"/>
      <c r="P232" s="17"/>
    </row>
    <row r="233" spans="1:16" s="19" customFormat="1" ht="11.25">
      <c r="A233" s="40"/>
      <c r="C233" s="17"/>
      <c r="O233" s="17"/>
      <c r="P233" s="17"/>
    </row>
    <row r="234" spans="1:16" s="19" customFormat="1" ht="11.25">
      <c r="A234" s="40"/>
      <c r="C234" s="17"/>
      <c r="O234" s="17"/>
      <c r="P234" s="17"/>
    </row>
    <row r="235" spans="1:16" s="19" customFormat="1" ht="11.25">
      <c r="A235" s="40"/>
      <c r="C235" s="17"/>
      <c r="O235" s="17"/>
      <c r="P235" s="17"/>
    </row>
    <row r="236" spans="1:16" s="19" customFormat="1" ht="11.25">
      <c r="A236" s="40"/>
      <c r="C236" s="17"/>
      <c r="O236" s="17"/>
      <c r="P236" s="17"/>
    </row>
    <row r="237" spans="1:16" s="19" customFormat="1" ht="11.25">
      <c r="A237" s="40"/>
      <c r="C237" s="17"/>
      <c r="O237" s="17"/>
      <c r="P237" s="17"/>
    </row>
    <row r="238" spans="1:16" s="19" customFormat="1" ht="11.25">
      <c r="A238" s="40"/>
      <c r="C238" s="17"/>
      <c r="O238" s="17"/>
      <c r="P238" s="17"/>
    </row>
    <row r="239" spans="1:16" s="19" customFormat="1" ht="11.25">
      <c r="A239" s="40"/>
      <c r="C239" s="17"/>
      <c r="O239" s="17"/>
      <c r="P239" s="17"/>
    </row>
    <row r="240" spans="1:16" s="19" customFormat="1" ht="11.25">
      <c r="A240" s="40"/>
      <c r="C240" s="17"/>
      <c r="O240" s="17"/>
      <c r="P240" s="17"/>
    </row>
    <row r="241" spans="1:16" s="19" customFormat="1" ht="11.25">
      <c r="A241" s="40"/>
      <c r="C241" s="17"/>
      <c r="O241" s="17"/>
      <c r="P241" s="17"/>
    </row>
    <row r="242" spans="1:16" s="19" customFormat="1" ht="11.25">
      <c r="A242" s="40"/>
      <c r="C242" s="17"/>
      <c r="O242" s="17"/>
      <c r="P242" s="17"/>
    </row>
    <row r="243" spans="1:16" s="19" customFormat="1" ht="11.25">
      <c r="A243" s="40"/>
      <c r="C243" s="17"/>
      <c r="O243" s="17"/>
      <c r="P243" s="17"/>
    </row>
    <row r="244" spans="1:16" s="19" customFormat="1" ht="11.25">
      <c r="A244" s="40"/>
      <c r="C244" s="17"/>
      <c r="O244" s="17"/>
      <c r="P244" s="17"/>
    </row>
    <row r="245" spans="1:16" s="19" customFormat="1" ht="11.25">
      <c r="A245" s="40"/>
      <c r="C245" s="17"/>
      <c r="O245" s="17"/>
      <c r="P245" s="17"/>
    </row>
    <row r="246" spans="1:16" s="19" customFormat="1" ht="11.25">
      <c r="A246" s="40"/>
      <c r="C246" s="17"/>
      <c r="O246" s="17"/>
      <c r="P246" s="17"/>
    </row>
    <row r="247" spans="1:16" s="19" customFormat="1" ht="11.25">
      <c r="A247" s="40"/>
      <c r="C247" s="17"/>
      <c r="O247" s="17"/>
      <c r="P247" s="17"/>
    </row>
    <row r="248" spans="1:16" s="19" customFormat="1" ht="11.25">
      <c r="A248" s="40"/>
      <c r="C248" s="17"/>
      <c r="O248" s="17"/>
      <c r="P248" s="17"/>
    </row>
    <row r="249" spans="1:16" s="19" customFormat="1" ht="11.25">
      <c r="A249" s="40"/>
      <c r="C249" s="17"/>
      <c r="O249" s="17"/>
      <c r="P249" s="17"/>
    </row>
    <row r="250" spans="1:16" s="19" customFormat="1" ht="11.25">
      <c r="A250" s="40"/>
      <c r="C250" s="17"/>
      <c r="O250" s="17"/>
      <c r="P250" s="17"/>
    </row>
    <row r="251" spans="1:16" s="19" customFormat="1" ht="11.25">
      <c r="A251" s="40"/>
      <c r="C251" s="17"/>
      <c r="O251" s="17"/>
      <c r="P251" s="17"/>
    </row>
    <row r="252" spans="1:16" s="19" customFormat="1" ht="11.25">
      <c r="A252" s="40"/>
      <c r="C252" s="17"/>
      <c r="O252" s="17"/>
      <c r="P252" s="17"/>
    </row>
    <row r="253" spans="1:16" s="19" customFormat="1" ht="11.25">
      <c r="A253" s="40"/>
      <c r="C253" s="17"/>
      <c r="O253" s="17"/>
      <c r="P253" s="17"/>
    </row>
    <row r="254" spans="1:16" s="19" customFormat="1" ht="11.25">
      <c r="A254" s="40"/>
      <c r="C254" s="17"/>
      <c r="O254" s="17"/>
      <c r="P254" s="17"/>
    </row>
    <row r="255" spans="1:16" s="19" customFormat="1" ht="11.25">
      <c r="A255" s="40"/>
      <c r="C255" s="17"/>
      <c r="O255" s="17"/>
      <c r="P255" s="17"/>
    </row>
    <row r="256" spans="1:16" s="19" customFormat="1" ht="11.25">
      <c r="A256" s="40"/>
      <c r="C256" s="17"/>
      <c r="O256" s="17"/>
      <c r="P256" s="17"/>
    </row>
    <row r="257" spans="1:16" s="19" customFormat="1" ht="11.25">
      <c r="A257" s="40"/>
      <c r="C257" s="17"/>
      <c r="O257" s="17"/>
      <c r="P257" s="17"/>
    </row>
    <row r="258" spans="1:16" s="19" customFormat="1" ht="11.25">
      <c r="A258" s="40"/>
      <c r="C258" s="17"/>
      <c r="O258" s="17"/>
      <c r="P258" s="17"/>
    </row>
    <row r="259" spans="1:16" s="19" customFormat="1" ht="11.25">
      <c r="A259" s="40"/>
      <c r="C259" s="17"/>
      <c r="O259" s="17"/>
      <c r="P259" s="17"/>
    </row>
    <row r="260" spans="1:16" s="19" customFormat="1" ht="11.25">
      <c r="A260" s="40"/>
      <c r="C260" s="17"/>
      <c r="O260" s="17"/>
      <c r="P260" s="17"/>
    </row>
    <row r="261" spans="1:16" s="19" customFormat="1" ht="11.25">
      <c r="A261" s="40"/>
      <c r="C261" s="17"/>
      <c r="O261" s="17"/>
      <c r="P261" s="17"/>
    </row>
    <row r="262" spans="1:16" s="19" customFormat="1" ht="11.25">
      <c r="A262" s="40"/>
      <c r="C262" s="17"/>
      <c r="O262" s="17"/>
      <c r="P262" s="17"/>
    </row>
    <row r="263" spans="1:16" s="19" customFormat="1" ht="11.25">
      <c r="A263" s="40"/>
      <c r="C263" s="17"/>
      <c r="O263" s="17"/>
      <c r="P263" s="17"/>
    </row>
    <row r="264" spans="1:16" s="19" customFormat="1" ht="11.25">
      <c r="A264" s="40"/>
      <c r="C264" s="17"/>
      <c r="O264" s="17"/>
      <c r="P264" s="17"/>
    </row>
    <row r="265" spans="1:16" s="19" customFormat="1" ht="11.25">
      <c r="A265" s="40"/>
      <c r="C265" s="17"/>
      <c r="O265" s="17"/>
      <c r="P265" s="17"/>
    </row>
    <row r="266" spans="1:16" s="19" customFormat="1" ht="11.25">
      <c r="A266" s="40"/>
      <c r="C266" s="17"/>
      <c r="O266" s="17"/>
      <c r="P266" s="17"/>
    </row>
    <row r="267" spans="1:16" s="19" customFormat="1" ht="11.25">
      <c r="A267" s="40"/>
      <c r="C267" s="17"/>
      <c r="O267" s="17"/>
      <c r="P267" s="17"/>
    </row>
    <row r="268" spans="1:16" s="19" customFormat="1" ht="11.25">
      <c r="A268" s="40"/>
      <c r="C268" s="17"/>
      <c r="O268" s="17"/>
      <c r="P268" s="17"/>
    </row>
    <row r="269" spans="1:16" s="19" customFormat="1" ht="11.25">
      <c r="A269" s="40"/>
      <c r="C269" s="17"/>
      <c r="O269" s="17"/>
      <c r="P269" s="17"/>
    </row>
    <row r="270" spans="1:16" s="19" customFormat="1" ht="11.25">
      <c r="A270" s="40"/>
      <c r="C270" s="17"/>
      <c r="O270" s="17"/>
      <c r="P270" s="17"/>
    </row>
    <row r="271" spans="1:16" s="19" customFormat="1" ht="11.25">
      <c r="A271" s="40"/>
      <c r="C271" s="17"/>
      <c r="O271" s="17"/>
      <c r="P271" s="17"/>
    </row>
    <row r="272" spans="1:16" s="19" customFormat="1" ht="11.25">
      <c r="A272" s="40"/>
      <c r="C272" s="17"/>
      <c r="O272" s="17"/>
      <c r="P272" s="17"/>
    </row>
    <row r="273" spans="1:16" s="19" customFormat="1" ht="11.25">
      <c r="A273" s="40"/>
      <c r="C273" s="17"/>
      <c r="O273" s="17"/>
      <c r="P273" s="17"/>
    </row>
    <row r="274" spans="1:16" s="19" customFormat="1" ht="11.25">
      <c r="A274" s="40"/>
      <c r="C274" s="17"/>
      <c r="O274" s="17"/>
      <c r="P274" s="17"/>
    </row>
    <row r="275" spans="1:16" s="19" customFormat="1" ht="11.25">
      <c r="A275" s="40"/>
      <c r="C275" s="17"/>
      <c r="O275" s="17"/>
      <c r="P275" s="17"/>
    </row>
    <row r="276" spans="1:16" s="19" customFormat="1" ht="11.25">
      <c r="A276" s="40"/>
      <c r="C276" s="17"/>
      <c r="O276" s="17"/>
      <c r="P276" s="17"/>
    </row>
    <row r="277" spans="1:16" s="19" customFormat="1" ht="11.25">
      <c r="A277" s="40"/>
      <c r="C277" s="17"/>
      <c r="O277" s="17"/>
      <c r="P277" s="17"/>
    </row>
    <row r="278" spans="1:16" s="19" customFormat="1" ht="11.25">
      <c r="A278" s="40"/>
      <c r="C278" s="17"/>
      <c r="O278" s="17"/>
      <c r="P278" s="17"/>
    </row>
    <row r="279" spans="1:16" s="19" customFormat="1" ht="11.25">
      <c r="A279" s="40"/>
      <c r="C279" s="17"/>
      <c r="O279" s="17"/>
      <c r="P279" s="17"/>
    </row>
    <row r="280" spans="1:16" s="19" customFormat="1" ht="11.25">
      <c r="A280" s="40"/>
      <c r="C280" s="17"/>
      <c r="O280" s="17"/>
      <c r="P280" s="17"/>
    </row>
    <row r="281" spans="1:16" s="19" customFormat="1" ht="11.25">
      <c r="A281" s="40"/>
      <c r="C281" s="17"/>
      <c r="O281" s="17"/>
      <c r="P281" s="17"/>
    </row>
    <row r="282" spans="1:16" s="19" customFormat="1" ht="11.25">
      <c r="A282" s="40"/>
      <c r="C282" s="17"/>
      <c r="O282" s="17"/>
      <c r="P282" s="17"/>
    </row>
    <row r="283" spans="1:16" s="19" customFormat="1" ht="11.25">
      <c r="A283" s="40"/>
      <c r="C283" s="17"/>
      <c r="O283" s="17"/>
      <c r="P283" s="17"/>
    </row>
    <row r="284" spans="1:16" s="19" customFormat="1" ht="11.25">
      <c r="A284" s="40"/>
      <c r="C284" s="17"/>
      <c r="O284" s="17"/>
      <c r="P284" s="17"/>
    </row>
    <row r="285" spans="1:16" s="19" customFormat="1" ht="11.25">
      <c r="A285" s="40"/>
      <c r="C285" s="17"/>
      <c r="O285" s="17"/>
      <c r="P285" s="17"/>
    </row>
    <row r="286" spans="1:16" s="19" customFormat="1" ht="11.25">
      <c r="A286" s="40"/>
      <c r="C286" s="17"/>
      <c r="O286" s="17"/>
      <c r="P286" s="17"/>
    </row>
    <row r="287" spans="1:16" s="19" customFormat="1" ht="11.25">
      <c r="A287" s="40"/>
      <c r="C287" s="17"/>
      <c r="O287" s="17"/>
      <c r="P287" s="17"/>
    </row>
    <row r="288" spans="1:16" s="19" customFormat="1" ht="11.25">
      <c r="A288" s="40"/>
      <c r="C288" s="17"/>
      <c r="O288" s="17"/>
      <c r="P288" s="17"/>
    </row>
    <row r="289" spans="1:16" s="19" customFormat="1" ht="11.25">
      <c r="A289" s="40"/>
      <c r="C289" s="17"/>
      <c r="O289" s="17"/>
      <c r="P289" s="17"/>
    </row>
    <row r="290" spans="1:16" s="19" customFormat="1" ht="11.25">
      <c r="A290" s="40"/>
      <c r="C290" s="17"/>
      <c r="O290" s="17"/>
      <c r="P290" s="17"/>
    </row>
    <row r="291" spans="1:16" s="19" customFormat="1" ht="11.25">
      <c r="A291" s="40"/>
      <c r="C291" s="17"/>
      <c r="O291" s="17"/>
      <c r="P291" s="17"/>
    </row>
    <row r="292" spans="1:16" s="19" customFormat="1" ht="11.25">
      <c r="A292" s="40"/>
      <c r="C292" s="17"/>
      <c r="O292" s="17"/>
      <c r="P292" s="17"/>
    </row>
    <row r="293" spans="1:16" s="19" customFormat="1" ht="11.25">
      <c r="A293" s="40"/>
      <c r="C293" s="17"/>
      <c r="O293" s="17"/>
      <c r="P293" s="17"/>
    </row>
    <row r="294" spans="1:16" s="19" customFormat="1" ht="11.25">
      <c r="A294" s="40"/>
      <c r="C294" s="17"/>
      <c r="O294" s="17"/>
      <c r="P294" s="17"/>
    </row>
    <row r="295" spans="1:16" s="19" customFormat="1" ht="11.25">
      <c r="A295" s="40"/>
      <c r="C295" s="17"/>
      <c r="O295" s="17"/>
      <c r="P295" s="17"/>
    </row>
    <row r="296" spans="1:16" s="19" customFormat="1" ht="11.25">
      <c r="A296" s="40"/>
      <c r="C296" s="17"/>
      <c r="O296" s="17"/>
      <c r="P296" s="17"/>
    </row>
    <row r="297" spans="1:16" s="19" customFormat="1" ht="11.25">
      <c r="A297" s="40"/>
      <c r="C297" s="17"/>
      <c r="O297" s="17"/>
      <c r="P297" s="17"/>
    </row>
    <row r="298" spans="1:16" s="19" customFormat="1" ht="11.25">
      <c r="A298" s="40"/>
      <c r="C298" s="17"/>
      <c r="O298" s="17"/>
      <c r="P298" s="17"/>
    </row>
    <row r="299" spans="1:16" s="19" customFormat="1" ht="11.25">
      <c r="A299" s="40"/>
      <c r="C299" s="17"/>
      <c r="O299" s="17"/>
      <c r="P299" s="17"/>
    </row>
    <row r="300" spans="1:16" s="19" customFormat="1" ht="11.25">
      <c r="A300" s="40"/>
      <c r="C300" s="17"/>
      <c r="O300" s="17"/>
      <c r="P300" s="17"/>
    </row>
    <row r="301" spans="1:16" s="19" customFormat="1" ht="11.25">
      <c r="A301" s="40"/>
      <c r="C301" s="17"/>
      <c r="O301" s="17"/>
      <c r="P301" s="17"/>
    </row>
    <row r="302" spans="1:16" s="19" customFormat="1" ht="11.25">
      <c r="A302" s="40"/>
      <c r="C302" s="17"/>
      <c r="O302" s="17"/>
      <c r="P302" s="17"/>
    </row>
    <row r="303" spans="1:16" s="19" customFormat="1" ht="11.25">
      <c r="A303" s="40"/>
      <c r="C303" s="17"/>
      <c r="O303" s="17"/>
      <c r="P303" s="17"/>
    </row>
    <row r="304" spans="1:16" s="19" customFormat="1" ht="11.25">
      <c r="A304" s="40"/>
      <c r="C304" s="17"/>
      <c r="O304" s="17"/>
      <c r="P304" s="17"/>
    </row>
    <row r="305" spans="1:16" s="19" customFormat="1" ht="11.25">
      <c r="A305" s="40"/>
      <c r="C305" s="17"/>
      <c r="O305" s="17"/>
      <c r="P305" s="17"/>
    </row>
    <row r="306" spans="1:16" s="19" customFormat="1" ht="11.25">
      <c r="A306" s="40"/>
      <c r="C306" s="17"/>
      <c r="O306" s="17"/>
      <c r="P306" s="17"/>
    </row>
    <row r="307" spans="1:16" s="19" customFormat="1" ht="11.25">
      <c r="A307" s="40"/>
      <c r="C307" s="17"/>
      <c r="O307" s="17"/>
      <c r="P307" s="17"/>
    </row>
    <row r="308" spans="1:16" s="19" customFormat="1" ht="11.25">
      <c r="A308" s="40"/>
      <c r="C308" s="17"/>
      <c r="O308" s="17"/>
      <c r="P308" s="17"/>
    </row>
    <row r="309" spans="1:16" s="19" customFormat="1" ht="11.25">
      <c r="A309" s="40"/>
      <c r="C309" s="17"/>
      <c r="O309" s="17"/>
      <c r="P309" s="17"/>
    </row>
    <row r="310" spans="1:16" s="19" customFormat="1" ht="11.25">
      <c r="A310" s="40"/>
      <c r="C310" s="17"/>
      <c r="O310" s="17"/>
      <c r="P310" s="17"/>
    </row>
    <row r="311" spans="1:16" s="19" customFormat="1" ht="11.25">
      <c r="A311" s="40"/>
      <c r="C311" s="17"/>
      <c r="O311" s="17"/>
      <c r="P311" s="17"/>
    </row>
    <row r="312" spans="1:16" s="19" customFormat="1" ht="11.25">
      <c r="A312" s="40"/>
      <c r="C312" s="17"/>
      <c r="O312" s="17"/>
      <c r="P312" s="17"/>
    </row>
    <row r="313" spans="1:16" s="19" customFormat="1" ht="11.25">
      <c r="A313" s="40"/>
      <c r="C313" s="17"/>
      <c r="O313" s="17"/>
      <c r="P313" s="17"/>
    </row>
    <row r="314" spans="1:16" s="19" customFormat="1" ht="11.25">
      <c r="A314" s="40"/>
      <c r="C314" s="17"/>
      <c r="O314" s="17"/>
      <c r="P314" s="17"/>
    </row>
    <row r="315" spans="1:16" s="19" customFormat="1" ht="11.25">
      <c r="A315" s="40"/>
      <c r="C315" s="17"/>
      <c r="O315" s="17"/>
      <c r="P315" s="17"/>
    </row>
    <row r="316" spans="1:16" s="19" customFormat="1" ht="11.25">
      <c r="A316" s="40"/>
      <c r="C316" s="17"/>
      <c r="O316" s="17"/>
      <c r="P316" s="17"/>
    </row>
    <row r="317" spans="1:16" s="19" customFormat="1" ht="11.25">
      <c r="A317" s="40"/>
      <c r="C317" s="17"/>
      <c r="O317" s="17"/>
      <c r="P317" s="17"/>
    </row>
    <row r="318" spans="1:16" s="19" customFormat="1" ht="11.25">
      <c r="A318" s="40"/>
      <c r="C318" s="17"/>
      <c r="O318" s="17"/>
      <c r="P318" s="17"/>
    </row>
    <row r="319" spans="1:16" s="19" customFormat="1" ht="11.25">
      <c r="A319" s="40"/>
      <c r="C319" s="17"/>
      <c r="O319" s="17"/>
      <c r="P319" s="17"/>
    </row>
    <row r="320" spans="1:16" s="19" customFormat="1" ht="11.25">
      <c r="A320" s="40"/>
      <c r="C320" s="17"/>
      <c r="O320" s="17"/>
      <c r="P320" s="17"/>
    </row>
    <row r="321" spans="1:16" s="19" customFormat="1" ht="11.25">
      <c r="A321" s="40"/>
      <c r="C321" s="17"/>
      <c r="O321" s="17"/>
      <c r="P321" s="17"/>
    </row>
    <row r="322" spans="1:16" s="19" customFormat="1" ht="11.25">
      <c r="A322" s="40"/>
      <c r="C322" s="17"/>
      <c r="O322" s="17"/>
      <c r="P322" s="17"/>
    </row>
    <row r="323" spans="1:16" s="19" customFormat="1" ht="11.25">
      <c r="A323" s="40"/>
      <c r="C323" s="17"/>
      <c r="O323" s="17"/>
      <c r="P323" s="17"/>
    </row>
    <row r="324" spans="1:16" s="19" customFormat="1" ht="11.25">
      <c r="A324" s="40"/>
      <c r="C324" s="17"/>
      <c r="O324" s="17"/>
      <c r="P324" s="17"/>
    </row>
    <row r="325" spans="1:16" s="19" customFormat="1" ht="11.25">
      <c r="A325" s="40"/>
      <c r="C325" s="17"/>
      <c r="O325" s="17"/>
      <c r="P325" s="17"/>
    </row>
    <row r="326" spans="1:16" s="19" customFormat="1" ht="11.25">
      <c r="A326" s="40"/>
      <c r="C326" s="17"/>
      <c r="O326" s="17"/>
      <c r="P326" s="17"/>
    </row>
    <row r="327" spans="1:16" s="19" customFormat="1" ht="11.25">
      <c r="A327" s="40"/>
      <c r="C327" s="17"/>
      <c r="O327" s="17"/>
      <c r="P327" s="17"/>
    </row>
    <row r="328" spans="1:16" s="19" customFormat="1" ht="11.25">
      <c r="A328" s="40"/>
      <c r="C328" s="17"/>
      <c r="O328" s="17"/>
      <c r="P328" s="17"/>
    </row>
    <row r="329" spans="1:16" s="19" customFormat="1" ht="11.25">
      <c r="A329" s="40"/>
      <c r="C329" s="17"/>
      <c r="O329" s="17"/>
      <c r="P329" s="17"/>
    </row>
    <row r="330" spans="1:16" s="19" customFormat="1" ht="11.25">
      <c r="A330" s="40"/>
      <c r="C330" s="17"/>
      <c r="O330" s="17"/>
      <c r="P330" s="17"/>
    </row>
    <row r="331" spans="1:16" s="19" customFormat="1" ht="11.25">
      <c r="A331" s="40"/>
      <c r="C331" s="17"/>
      <c r="O331" s="17"/>
      <c r="P331" s="17"/>
    </row>
    <row r="332" spans="1:16" s="19" customFormat="1" ht="11.25">
      <c r="A332" s="40"/>
      <c r="C332" s="17"/>
      <c r="O332" s="17"/>
      <c r="P332" s="17"/>
    </row>
    <row r="333" spans="1:16" s="19" customFormat="1" ht="11.25">
      <c r="A333" s="40"/>
      <c r="C333" s="17"/>
      <c r="O333" s="17"/>
      <c r="P333" s="17"/>
    </row>
    <row r="334" spans="1:16" s="19" customFormat="1" ht="11.25">
      <c r="A334" s="40"/>
      <c r="C334" s="17"/>
      <c r="O334" s="17"/>
      <c r="P334" s="17"/>
    </row>
    <row r="335" spans="1:16" s="19" customFormat="1" ht="11.25">
      <c r="A335" s="40"/>
      <c r="C335" s="17"/>
      <c r="O335" s="17"/>
      <c r="P335" s="17"/>
    </row>
    <row r="336" spans="1:16" s="19" customFormat="1" ht="11.25">
      <c r="A336" s="40"/>
      <c r="C336" s="17"/>
      <c r="O336" s="17"/>
      <c r="P336" s="17"/>
    </row>
    <row r="337" spans="1:16" s="19" customFormat="1" ht="11.25">
      <c r="A337" s="40"/>
      <c r="C337" s="17"/>
      <c r="O337" s="17"/>
      <c r="P337" s="17"/>
    </row>
    <row r="338" spans="1:16" s="19" customFormat="1" ht="11.25">
      <c r="A338" s="40"/>
      <c r="C338" s="17"/>
      <c r="O338" s="17"/>
      <c r="P338" s="17"/>
    </row>
    <row r="339" spans="1:16" s="19" customFormat="1" ht="11.25">
      <c r="A339" s="40"/>
      <c r="C339" s="17"/>
      <c r="O339" s="17"/>
      <c r="P339" s="17"/>
    </row>
    <row r="340" spans="1:16" s="19" customFormat="1" ht="11.25">
      <c r="A340" s="40"/>
      <c r="C340" s="17"/>
      <c r="O340" s="17"/>
      <c r="P340" s="17"/>
    </row>
    <row r="341" spans="1:16" s="19" customFormat="1" ht="11.25">
      <c r="A341" s="40"/>
      <c r="C341" s="17"/>
      <c r="O341" s="17"/>
      <c r="P341" s="17"/>
    </row>
    <row r="342" spans="1:16" s="19" customFormat="1" ht="11.25">
      <c r="A342" s="40"/>
      <c r="C342" s="17"/>
      <c r="O342" s="17"/>
      <c r="P342" s="17"/>
    </row>
    <row r="343" spans="1:16" s="19" customFormat="1" ht="11.25">
      <c r="A343" s="40"/>
      <c r="C343" s="17"/>
      <c r="O343" s="17"/>
      <c r="P343" s="17"/>
    </row>
    <row r="344" spans="1:16" s="19" customFormat="1" ht="11.25">
      <c r="A344" s="40"/>
      <c r="C344" s="17"/>
      <c r="O344" s="17"/>
      <c r="P344" s="17"/>
    </row>
    <row r="345" spans="1:16" s="19" customFormat="1" ht="11.25">
      <c r="A345" s="40"/>
      <c r="C345" s="17"/>
      <c r="O345" s="17"/>
      <c r="P345" s="17"/>
    </row>
    <row r="346" spans="1:16" s="19" customFormat="1" ht="11.25">
      <c r="A346" s="40"/>
      <c r="C346" s="17"/>
      <c r="O346" s="17"/>
      <c r="P346" s="17"/>
    </row>
    <row r="347" spans="1:16" s="19" customFormat="1" ht="11.25">
      <c r="A347" s="40"/>
      <c r="C347" s="17"/>
      <c r="O347" s="17"/>
      <c r="P347" s="17"/>
    </row>
    <row r="348" spans="1:16" s="19" customFormat="1" ht="11.25">
      <c r="A348" s="40"/>
      <c r="C348" s="17"/>
      <c r="O348" s="17"/>
      <c r="P348" s="17"/>
    </row>
    <row r="349" spans="1:16" s="19" customFormat="1" ht="11.25">
      <c r="A349" s="40"/>
      <c r="C349" s="17"/>
      <c r="O349" s="17"/>
      <c r="P349" s="17"/>
    </row>
    <row r="350" spans="1:16" s="19" customFormat="1" ht="11.25">
      <c r="A350" s="40"/>
      <c r="C350" s="17"/>
      <c r="O350" s="17"/>
      <c r="P350" s="17"/>
    </row>
    <row r="351" spans="1:16" s="19" customFormat="1" ht="11.25">
      <c r="A351" s="40"/>
      <c r="C351" s="17"/>
      <c r="O351" s="17"/>
      <c r="P351" s="17"/>
    </row>
    <row r="352" spans="1:16" s="19" customFormat="1" ht="11.25">
      <c r="A352" s="40"/>
      <c r="C352" s="17"/>
      <c r="O352" s="17"/>
      <c r="P352" s="17"/>
    </row>
    <row r="353" spans="1:16" s="19" customFormat="1" ht="11.25">
      <c r="A353" s="40"/>
      <c r="C353" s="17"/>
      <c r="O353" s="17"/>
      <c r="P353" s="17"/>
    </row>
    <row r="354" spans="1:16" s="19" customFormat="1" ht="11.25">
      <c r="A354" s="40"/>
      <c r="C354" s="17"/>
      <c r="O354" s="17"/>
      <c r="P354" s="17"/>
    </row>
    <row r="355" spans="1:16" s="19" customFormat="1" ht="11.25">
      <c r="A355" s="40"/>
      <c r="C355" s="17"/>
      <c r="O355" s="17"/>
      <c r="P355" s="17"/>
    </row>
    <row r="356" spans="1:16" s="19" customFormat="1" ht="11.25">
      <c r="A356" s="40"/>
      <c r="C356" s="17"/>
      <c r="O356" s="17"/>
      <c r="P356" s="17"/>
    </row>
    <row r="357" spans="1:16" s="19" customFormat="1" ht="11.25">
      <c r="A357" s="40"/>
      <c r="C357" s="17"/>
      <c r="O357" s="17"/>
      <c r="P357" s="17"/>
    </row>
    <row r="358" spans="1:16" s="19" customFormat="1" ht="11.25">
      <c r="A358" s="40"/>
      <c r="C358" s="17"/>
      <c r="O358" s="17"/>
      <c r="P358" s="17"/>
    </row>
    <row r="359" spans="1:16" s="19" customFormat="1" ht="11.25">
      <c r="A359" s="40"/>
      <c r="C359" s="17"/>
      <c r="O359" s="17"/>
      <c r="P359" s="17"/>
    </row>
    <row r="360" spans="1:16" s="19" customFormat="1" ht="11.25">
      <c r="A360" s="40"/>
      <c r="C360" s="17"/>
      <c r="O360" s="17"/>
      <c r="P360" s="17"/>
    </row>
    <row r="361" spans="1:16" s="19" customFormat="1" ht="11.25">
      <c r="A361" s="40"/>
      <c r="C361" s="17"/>
      <c r="O361" s="17"/>
      <c r="P361" s="17"/>
    </row>
    <row r="362" spans="1:16" s="19" customFormat="1" ht="11.25">
      <c r="A362" s="40"/>
      <c r="C362" s="17"/>
      <c r="O362" s="17"/>
      <c r="P362" s="17"/>
    </row>
    <row r="363" spans="1:16" s="19" customFormat="1" ht="11.25">
      <c r="A363" s="40"/>
      <c r="C363" s="17"/>
      <c r="O363" s="17"/>
      <c r="P363" s="17"/>
    </row>
    <row r="364" spans="1:16" s="19" customFormat="1" ht="11.25">
      <c r="A364" s="40"/>
      <c r="C364" s="17"/>
      <c r="O364" s="17"/>
      <c r="P364" s="17"/>
    </row>
    <row r="365" spans="1:16" s="19" customFormat="1" ht="11.25">
      <c r="A365" s="40"/>
      <c r="C365" s="17"/>
      <c r="O365" s="17"/>
      <c r="P365" s="17"/>
    </row>
    <row r="366" spans="1:16" s="19" customFormat="1" ht="11.25">
      <c r="A366" s="40"/>
      <c r="C366" s="17"/>
      <c r="O366" s="17"/>
      <c r="P366" s="17"/>
    </row>
    <row r="367" spans="1:16" s="19" customFormat="1" ht="11.25">
      <c r="A367" s="40"/>
      <c r="C367" s="17"/>
      <c r="O367" s="17"/>
      <c r="P367" s="17"/>
    </row>
    <row r="368" spans="1:16" s="19" customFormat="1" ht="11.25">
      <c r="A368" s="40"/>
      <c r="C368" s="17"/>
      <c r="O368" s="17"/>
      <c r="P368" s="17"/>
    </row>
    <row r="369" spans="1:16" s="19" customFormat="1" ht="11.25">
      <c r="A369" s="40"/>
      <c r="C369" s="17"/>
      <c r="O369" s="17"/>
      <c r="P369" s="17"/>
    </row>
    <row r="370" spans="1:16" s="19" customFormat="1" ht="11.25">
      <c r="A370" s="40"/>
      <c r="C370" s="17"/>
      <c r="O370" s="17"/>
      <c r="P370" s="17"/>
    </row>
    <row r="371" spans="1:16" s="19" customFormat="1" ht="11.25">
      <c r="A371" s="40"/>
      <c r="C371" s="17"/>
      <c r="O371" s="17"/>
      <c r="P371" s="17"/>
    </row>
    <row r="372" spans="1:16" s="19" customFormat="1" ht="11.25">
      <c r="A372" s="40"/>
      <c r="C372" s="17"/>
      <c r="O372" s="17"/>
      <c r="P372" s="17"/>
    </row>
    <row r="373" spans="1:16" s="19" customFormat="1" ht="11.25">
      <c r="A373" s="40"/>
      <c r="C373" s="17"/>
      <c r="O373" s="17"/>
      <c r="P373" s="17"/>
    </row>
    <row r="374" spans="1:16" s="19" customFormat="1" ht="11.25">
      <c r="A374" s="40"/>
      <c r="C374" s="17"/>
      <c r="O374" s="17"/>
      <c r="P374" s="17"/>
    </row>
    <row r="375" spans="1:16" s="19" customFormat="1" ht="11.25">
      <c r="A375" s="40"/>
      <c r="C375" s="17"/>
      <c r="O375" s="17"/>
      <c r="P375" s="17"/>
    </row>
    <row r="376" spans="1:16" s="19" customFormat="1" ht="11.25">
      <c r="A376" s="40"/>
      <c r="C376" s="17"/>
      <c r="O376" s="17"/>
      <c r="P376" s="17"/>
    </row>
    <row r="377" spans="1:16" s="19" customFormat="1" ht="11.25">
      <c r="A377" s="40"/>
      <c r="C377" s="17"/>
      <c r="O377" s="17"/>
      <c r="P377" s="17"/>
    </row>
    <row r="378" spans="1:16" s="19" customFormat="1" ht="11.25">
      <c r="A378" s="40"/>
      <c r="C378" s="17"/>
      <c r="O378" s="17"/>
      <c r="P378" s="17"/>
    </row>
    <row r="379" spans="1:16" s="19" customFormat="1" ht="11.25">
      <c r="A379" s="40"/>
      <c r="C379" s="17"/>
      <c r="O379" s="17"/>
      <c r="P379" s="17"/>
    </row>
    <row r="380" spans="1:16" s="19" customFormat="1" ht="11.25">
      <c r="A380" s="40"/>
      <c r="C380" s="17"/>
      <c r="O380" s="17"/>
      <c r="P380" s="17"/>
    </row>
    <row r="381" spans="1:16" s="19" customFormat="1" ht="11.25">
      <c r="A381" s="40"/>
      <c r="C381" s="17"/>
      <c r="O381" s="17"/>
      <c r="P381" s="17"/>
    </row>
    <row r="382" spans="1:16" s="19" customFormat="1" ht="11.25">
      <c r="A382" s="40"/>
      <c r="C382" s="17"/>
      <c r="O382" s="17"/>
      <c r="P382" s="17"/>
    </row>
    <row r="383" spans="1:16" s="19" customFormat="1" ht="11.25">
      <c r="A383" s="40"/>
      <c r="C383" s="17"/>
      <c r="O383" s="17"/>
      <c r="P383" s="17"/>
    </row>
    <row r="384" spans="1:16" s="19" customFormat="1" ht="11.25">
      <c r="A384" s="40"/>
      <c r="C384" s="17"/>
      <c r="O384" s="17"/>
      <c r="P384" s="17"/>
    </row>
    <row r="385" spans="1:16" s="19" customFormat="1" ht="11.25">
      <c r="A385" s="40"/>
      <c r="C385" s="17"/>
      <c r="O385" s="17"/>
      <c r="P385" s="17"/>
    </row>
    <row r="386" spans="1:16" s="19" customFormat="1" ht="11.25">
      <c r="A386" s="40"/>
      <c r="C386" s="17"/>
      <c r="O386" s="17"/>
      <c r="P386" s="17"/>
    </row>
    <row r="387" spans="1:16" s="19" customFormat="1" ht="11.25">
      <c r="A387" s="40"/>
      <c r="C387" s="17"/>
      <c r="O387" s="17"/>
      <c r="P387" s="17"/>
    </row>
    <row r="388" spans="1:16" s="19" customFormat="1" ht="11.25">
      <c r="A388" s="40"/>
      <c r="C388" s="17"/>
      <c r="O388" s="17"/>
      <c r="P388" s="17"/>
    </row>
    <row r="389" spans="1:16" s="19" customFormat="1" ht="11.25">
      <c r="A389" s="40"/>
      <c r="C389" s="17"/>
      <c r="O389" s="17"/>
      <c r="P389" s="17"/>
    </row>
    <row r="390" spans="1:16" s="19" customFormat="1" ht="11.25">
      <c r="A390" s="40"/>
      <c r="C390" s="17"/>
      <c r="O390" s="17"/>
      <c r="P390" s="17"/>
    </row>
    <row r="391" spans="1:16" s="19" customFormat="1" ht="11.25">
      <c r="A391" s="40"/>
      <c r="C391" s="17"/>
      <c r="O391" s="17"/>
      <c r="P391" s="17"/>
    </row>
    <row r="392" spans="1:16" s="19" customFormat="1" ht="11.25">
      <c r="A392" s="40"/>
      <c r="C392" s="17"/>
      <c r="O392" s="17"/>
      <c r="P392" s="17"/>
    </row>
    <row r="393" spans="1:16" s="19" customFormat="1" ht="11.25">
      <c r="A393" s="40"/>
      <c r="C393" s="17"/>
      <c r="O393" s="17"/>
      <c r="P393" s="17"/>
    </row>
    <row r="394" spans="1:16" s="19" customFormat="1" ht="11.25">
      <c r="A394" s="40"/>
      <c r="C394" s="17"/>
      <c r="O394" s="17"/>
      <c r="P394" s="17"/>
    </row>
    <row r="395" spans="1:16" s="19" customFormat="1" ht="11.25">
      <c r="A395" s="40"/>
      <c r="C395" s="17"/>
      <c r="O395" s="17"/>
      <c r="P395" s="17"/>
    </row>
    <row r="396" spans="1:16" s="19" customFormat="1" ht="11.25">
      <c r="A396" s="40"/>
      <c r="C396" s="17"/>
      <c r="O396" s="17"/>
      <c r="P396" s="17"/>
    </row>
    <row r="397" spans="1:16" s="19" customFormat="1" ht="11.25">
      <c r="A397" s="40"/>
      <c r="C397" s="17"/>
      <c r="O397" s="17"/>
      <c r="P397" s="17"/>
    </row>
    <row r="398" spans="1:16" s="19" customFormat="1" ht="11.25">
      <c r="A398" s="40"/>
      <c r="C398" s="17"/>
      <c r="O398" s="17"/>
      <c r="P398" s="17"/>
    </row>
    <row r="399" spans="1:16" s="19" customFormat="1" ht="11.25">
      <c r="A399" s="40"/>
      <c r="C399" s="17"/>
      <c r="O399" s="17"/>
      <c r="P399" s="17"/>
    </row>
    <row r="400" spans="1:16" s="19" customFormat="1" ht="11.25">
      <c r="A400" s="40"/>
      <c r="C400" s="17"/>
      <c r="O400" s="17"/>
      <c r="P400" s="17"/>
    </row>
    <row r="401" spans="1:16" s="19" customFormat="1" ht="11.25">
      <c r="A401" s="40"/>
      <c r="C401" s="17"/>
      <c r="O401" s="17"/>
      <c r="P401" s="17"/>
    </row>
    <row r="402" spans="1:16" s="19" customFormat="1" ht="11.25">
      <c r="A402" s="40"/>
      <c r="C402" s="17"/>
      <c r="O402" s="17"/>
      <c r="P402" s="17"/>
    </row>
    <row r="403" spans="1:16" s="19" customFormat="1" ht="11.25">
      <c r="A403" s="40"/>
      <c r="C403" s="17"/>
      <c r="O403" s="17"/>
      <c r="P403" s="17"/>
    </row>
    <row r="404" spans="1:16" s="19" customFormat="1" ht="11.25">
      <c r="A404" s="40"/>
      <c r="C404" s="17"/>
      <c r="O404" s="17"/>
      <c r="P404" s="17"/>
    </row>
    <row r="405" spans="1:16" s="19" customFormat="1" ht="11.25">
      <c r="A405" s="40"/>
      <c r="C405" s="17"/>
      <c r="O405" s="17"/>
      <c r="P405" s="17"/>
    </row>
    <row r="406" spans="1:16" s="19" customFormat="1" ht="11.25">
      <c r="A406" s="40"/>
      <c r="C406" s="17"/>
      <c r="O406" s="17"/>
      <c r="P406" s="17"/>
    </row>
    <row r="407" spans="1:16" s="19" customFormat="1" ht="11.25">
      <c r="A407" s="40"/>
      <c r="C407" s="17"/>
      <c r="O407" s="17"/>
      <c r="P407" s="17"/>
    </row>
    <row r="408" spans="1:16" s="19" customFormat="1" ht="11.25">
      <c r="A408" s="40"/>
      <c r="C408" s="17"/>
      <c r="O408" s="17"/>
      <c r="P408" s="17"/>
    </row>
    <row r="409" spans="1:16" s="19" customFormat="1" ht="11.25">
      <c r="A409" s="40"/>
      <c r="C409" s="17"/>
      <c r="O409" s="17"/>
      <c r="P409" s="17"/>
    </row>
    <row r="410" spans="1:16" s="19" customFormat="1" ht="11.25">
      <c r="A410" s="40"/>
      <c r="C410" s="17"/>
      <c r="O410" s="17"/>
      <c r="P410" s="17"/>
    </row>
    <row r="411" spans="1:16" s="19" customFormat="1" ht="11.25">
      <c r="A411" s="40"/>
      <c r="C411" s="17"/>
      <c r="O411" s="17"/>
      <c r="P411" s="17"/>
    </row>
  </sheetData>
  <sheetProtection formatCells="0" formatColumns="0" formatRows="0" insertHyperlinks="0" selectLockedCells="1" sort="0"/>
  <dataValidations count="3">
    <dataValidation type="list" allowBlank="1" showInputMessage="1" showErrorMessage="1" sqref="C412:C561 B82:B561">
      <formula1>$Q$2:$Q$4</formula1>
    </dataValidation>
    <dataValidation type="list" showInputMessage="1" showErrorMessage="1" sqref="D82:D112">
      <formula1>$S$2:$S$4</formula1>
    </dataValidation>
    <dataValidation type="list" allowBlank="1" showInputMessage="1" showErrorMessage="1" sqref="C82:C411">
      <formula1>$R$2:$R$4</formula1>
    </dataValidation>
  </dataValidations>
  <printOptions/>
  <pageMargins left="0.75" right="0.75" top="1" bottom="1" header="0.5" footer="0.5"/>
  <pageSetup horizontalDpi="300" verticalDpi="300" orientation="landscape" scale="50" r:id="rId3"/>
  <legacyDrawing r:id="rId2"/>
</worksheet>
</file>

<file path=xl/worksheets/sheet3.xml><?xml version="1.0" encoding="utf-8"?>
<worksheet xmlns="http://schemas.openxmlformats.org/spreadsheetml/2006/main" xmlns:r="http://schemas.openxmlformats.org/officeDocument/2006/relationships">
  <dimension ref="B1:R65"/>
  <sheetViews>
    <sheetView workbookViewId="0" topLeftCell="A1">
      <selection activeCell="R10" sqref="R10"/>
    </sheetView>
  </sheetViews>
  <sheetFormatPr defaultColWidth="9.140625" defaultRowHeight="12.75"/>
  <cols>
    <col min="13" max="13" width="20.00390625" style="0" customWidth="1"/>
    <col min="14" max="14" width="15.00390625" style="0" customWidth="1"/>
    <col min="15" max="15" width="15.8515625" style="0" customWidth="1"/>
  </cols>
  <sheetData>
    <row r="1" spans="2:18" ht="13.5" thickBot="1">
      <c r="B1" s="34" t="s">
        <v>101</v>
      </c>
      <c r="M1" s="54" t="s">
        <v>105</v>
      </c>
      <c r="N1" s="55"/>
      <c r="O1" s="55"/>
      <c r="P1" s="56"/>
      <c r="Q1" s="55"/>
      <c r="R1" s="58"/>
    </row>
    <row r="2" spans="13:18" ht="13.5" thickBot="1">
      <c r="M2" s="57" t="s">
        <v>103</v>
      </c>
      <c r="N2" s="75">
        <v>0.27</v>
      </c>
      <c r="O2" s="76">
        <v>8</v>
      </c>
      <c r="P2" s="59"/>
      <c r="Q2" s="58"/>
      <c r="R2" s="58"/>
    </row>
    <row r="3" spans="13:17" ht="12.75">
      <c r="M3" s="73" t="s">
        <v>97</v>
      </c>
      <c r="N3" s="74" t="s">
        <v>107</v>
      </c>
      <c r="O3" s="58"/>
      <c r="P3" s="59"/>
      <c r="Q3" s="58"/>
    </row>
    <row r="4" spans="13:16" ht="12.75">
      <c r="M4" s="64">
        <v>400</v>
      </c>
      <c r="N4" s="66">
        <f aca="true" t="shared" si="0" ref="N4:N12">$M4*$N$2+O$2</f>
        <v>116</v>
      </c>
      <c r="O4" s="58"/>
      <c r="P4" s="59"/>
    </row>
    <row r="5" spans="13:16" ht="12.75">
      <c r="M5" s="64">
        <v>679</v>
      </c>
      <c r="N5" s="66">
        <f t="shared" si="0"/>
        <v>191.33</v>
      </c>
      <c r="O5" s="58"/>
      <c r="P5" s="59"/>
    </row>
    <row r="6" spans="13:16" ht="12.75">
      <c r="M6" s="64">
        <v>680</v>
      </c>
      <c r="N6" s="66">
        <f t="shared" si="0"/>
        <v>191.60000000000002</v>
      </c>
      <c r="O6" s="58"/>
      <c r="P6" s="59"/>
    </row>
    <row r="7" spans="13:16" ht="12.75">
      <c r="M7" s="64">
        <v>1044</v>
      </c>
      <c r="N7" s="66">
        <f t="shared" si="0"/>
        <v>289.88</v>
      </c>
      <c r="O7" s="58"/>
      <c r="P7" s="59"/>
    </row>
    <row r="8" spans="13:16" ht="12.75">
      <c r="M8" s="64">
        <v>1045</v>
      </c>
      <c r="N8" s="66">
        <f t="shared" si="0"/>
        <v>290.15000000000003</v>
      </c>
      <c r="O8" s="58"/>
      <c r="P8" s="59"/>
    </row>
    <row r="9" spans="13:16" ht="12.75">
      <c r="M9" s="71">
        <v>2000</v>
      </c>
      <c r="N9" s="72">
        <f t="shared" si="0"/>
        <v>548</v>
      </c>
      <c r="O9" s="58"/>
      <c r="P9" s="59"/>
    </row>
    <row r="10" spans="13:16" ht="12.75">
      <c r="M10" s="68">
        <v>3000</v>
      </c>
      <c r="N10" s="69">
        <f t="shared" si="0"/>
        <v>818</v>
      </c>
      <c r="O10" s="58"/>
      <c r="P10" s="59"/>
    </row>
    <row r="11" spans="13:16" ht="12.75">
      <c r="M11" s="64">
        <v>4000</v>
      </c>
      <c r="N11" s="66">
        <f t="shared" si="0"/>
        <v>1088</v>
      </c>
      <c r="O11" s="58"/>
      <c r="P11" s="59"/>
    </row>
    <row r="12" spans="13:16" ht="13.5" thickBot="1">
      <c r="M12" s="65">
        <v>4500</v>
      </c>
      <c r="N12" s="67">
        <f t="shared" si="0"/>
        <v>1223</v>
      </c>
      <c r="O12" s="60"/>
      <c r="P12" s="61"/>
    </row>
    <row r="15" spans="13:15" ht="12.75">
      <c r="M15" s="58"/>
      <c r="N15" s="62"/>
      <c r="O15" s="58"/>
    </row>
    <row r="16" spans="14:15" ht="12.75">
      <c r="N16" s="62"/>
      <c r="O16" s="58"/>
    </row>
    <row r="17" spans="14:15" ht="12.75">
      <c r="N17" s="62"/>
      <c r="O17" s="58"/>
    </row>
    <row r="20" spans="14:15" ht="12.75">
      <c r="N20" s="62"/>
      <c r="O20" s="58"/>
    </row>
    <row r="33" ht="12.75">
      <c r="B33" s="34"/>
    </row>
    <row r="65" ht="12.75">
      <c r="B65" s="34"/>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Lawrence Berkeley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MCMcWhinney</dc:creator>
  <cp:keywords/>
  <dc:description/>
  <cp:lastModifiedBy>ICF</cp:lastModifiedBy>
  <cp:lastPrinted>2008-12-15T20:00:03Z</cp:lastPrinted>
  <dcterms:created xsi:type="dcterms:W3CDTF">2007-09-27T13:47:01Z</dcterms:created>
  <dcterms:modified xsi:type="dcterms:W3CDTF">2009-03-12T21:52:23Z</dcterms:modified>
  <cp:category/>
  <cp:version/>
  <cp:contentType/>
  <cp:contentStatus/>
</cp:coreProperties>
</file>